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27" i="1" l="1"/>
  <c r="E14" i="1" l="1"/>
  <c r="E48" i="1" l="1"/>
  <c r="E47" i="1"/>
  <c r="E10" i="1" l="1"/>
  <c r="E11" i="1"/>
  <c r="E12" i="1"/>
  <c r="E9" i="1"/>
  <c r="E7" i="1"/>
  <c r="D13" i="1"/>
  <c r="C13" i="1"/>
  <c r="B13" i="1"/>
  <c r="E43" i="1" l="1"/>
  <c r="E42" i="1"/>
  <c r="E38" i="1" l="1"/>
  <c r="E36" i="1" l="1"/>
  <c r="E35" i="1"/>
  <c r="E59" i="1" l="1"/>
  <c r="E33" i="1" l="1"/>
  <c r="E61" i="1" s="1"/>
  <c r="E62" i="1" s="1"/>
  <c r="E13" i="1" l="1"/>
  <c r="E63" i="1" l="1"/>
</calcChain>
</file>

<file path=xl/sharedStrings.xml><?xml version="1.0" encoding="utf-8"?>
<sst xmlns="http://schemas.openxmlformats.org/spreadsheetml/2006/main" count="59" uniqueCount="59">
  <si>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</si>
  <si>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</si>
  <si>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</si>
  <si>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</si>
  <si>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</si>
  <si>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</si>
  <si>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</si>
  <si>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</si>
  <si>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</si>
  <si>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</si>
  <si>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</si>
  <si>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</si>
  <si>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</si>
  <si>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</si>
  <si>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</si>
  <si>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</si>
  <si>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</si>
  <si>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РАЗИНА,  74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</si>
  <si>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</si>
  <si>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</si>
  <si>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</si>
  <si>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</si>
  <si>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</si>
  <si>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</si>
  <si>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>Тех.обслуживание приборов учета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</si>
  <si>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</si>
  <si>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</si>
  <si>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</si>
  <si>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</si>
  <si>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постройки-1966, панельный, газифицирован, количество этажей-5, количество подъездов-4, количество квартир-80, общая площадь-3528,50, кол-во зарегистрированных-128</t>
  </si>
  <si>
    <t xml:space="preserve">7. Накопительный счет за 2023 год                                </t>
  </si>
  <si>
    <t>Возмещение расходов совета МКД</t>
  </si>
  <si>
    <t>Ремонт подъездного, уличного освещения и в подвале  /январь 2023г</t>
  </si>
  <si>
    <t>Демонтаж и установка тамбурной двери, подготовка к ремонту    /январь 2023г</t>
  </si>
  <si>
    <t>Ремонт подъездного освещения  /февраль 2023г</t>
  </si>
  <si>
    <t>Установка п/ящиков; решеток на окна 1п  /февраль 2023г</t>
  </si>
  <si>
    <t>Установка доводчика, информ.щита  /февраль 2023г</t>
  </si>
  <si>
    <t>Ремонт подъезда № 3  /февраль 2023г</t>
  </si>
  <si>
    <t>Ремонт подъездного освещения  /март 2023г</t>
  </si>
  <si>
    <t>Тариф на тех/содерж-21,04, СОИ-факт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</si>
  <si>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</si>
  <si>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</si>
  <si>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</si>
  <si>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>Опиловка, вывоз веток  /апрель 2023г</t>
  </si>
  <si>
    <t>Ремонт, установка мусорного бака и ящика для показаний  /апрель 2023г</t>
  </si>
  <si>
    <t>Уборка, погрузка и вывоз мусора с контейнерной площадки /июнь 2023г</t>
  </si>
  <si>
    <t>Отсыпка контейнерной площадки  /июнь 2023г</t>
  </si>
  <si>
    <t>Удержание НДФЛ за 2021 год по решению суда</t>
  </si>
  <si>
    <t>Удержание НДФЛ за 2023 год</t>
  </si>
  <si>
    <t>за   2023 год</t>
  </si>
  <si>
    <t>Задолженность на 01.01.2024г.</t>
  </si>
  <si>
    <t xml:space="preserve">8. Средства на счете дома на 01.01.2024г.    </t>
  </si>
  <si>
    <t>Ремонт подъездного освещения   /октябрь 2023г</t>
  </si>
  <si>
    <t>Уборка, погрузка и вывоз мусора с контейнерной площадки /октябрь 2023г</t>
  </si>
  <si>
    <t>Закрытие тех.окна  /октябрь 2023г</t>
  </si>
  <si>
    <t>Замена стояка системы отопления кв.14,18   /октябрь 2023г</t>
  </si>
  <si>
    <t>Ремонт м/панельных швов кв.21,72  /ноябрь 2023г</t>
  </si>
  <si>
    <t>Услуги по поверке прибора учета  /сентябрь 2023г</t>
  </si>
  <si>
    <t>Замена стояков системы ХВС и ГВС кв.61, 65,69,71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</si>
</sst>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21" xfId="0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5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0" fillId="0" borderId="0" xfId="0" applyBorder="1"/>
    <xf numFmtId="0" fontId="12" fillId="0" borderId="10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4" fontId="4" fillId="0" borderId="10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4" fontId="0" fillId="0" borderId="40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4" fontId="6" fillId="0" borderId="9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25" xfId="0" applyNumberFormat="1" applyFont="1" applyBorder="1" applyAlignment="1">
      <alignment vertical="top"/>
    </xf>
    <xf numFmtId="4" fontId="6" fillId="0" borderId="38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6" fillId="0" borderId="22" xfId="0" applyNumberFormat="1" applyFont="1" applyBorder="1" applyAlignment="1"/>
    <xf numFmtId="4" fontId="6" fillId="0" borderId="23" xfId="0" applyNumberFormat="1" applyFont="1" applyBorder="1" applyAlignment="1"/>
    <xf numFmtId="4" fontId="6" fillId="0" borderId="20" xfId="0" applyNumberFormat="1" applyFont="1" applyBorder="1" applyAlignment="1"/>
    <xf numFmtId="0" fontId="0" fillId="0" borderId="0" xfId="0" applyAlignment="1"/>
    <xf numFmtId="4" fontId="0" fillId="0" borderId="20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11" xfId="0" applyBorder="1" applyAlignment="1">
      <alignment vertical="top" wrapText="1"/>
    </xf>
    <xf numFmtId="0" fontId="0" fillId="0" borderId="24" xfId="0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4" fillId="0" borderId="21" xfId="0" applyFont="1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5" xfId="0" applyBorder="1" applyAlignment="1">
      <alignment vertical="top"/>
    </xf>
    <xf numFmtId="0" fontId="4" fillId="0" borderId="10" xfId="0" applyFont="1" applyBorder="1" applyAlignment="1">
      <alignment vertical="top"/>
    </xf>
    <xf numFmtId="0" fontId="0" fillId="0" borderId="8" xfId="0" applyBorder="1" applyAlignment="1">
      <alignment vertical="top"/>
    </xf>
    <xf numFmtId="0" fontId="6" fillId="0" borderId="37" xfId="0" applyFont="1" applyBorder="1" applyAlignment="1">
      <alignment vertical="top" wrapText="1"/>
    </xf>
    <xf numFmtId="0" fontId="9" fillId="0" borderId="37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  <xf numFmtId="0" fontId="11" fillId="0" borderId="0" xfId="0" applyFont="1" applyAlignment="1">
      <alignment vertical="top" wrapText="1"/>
    </xf>
    <xf numFmtId="0" fontId="11" fillId="0" borderId="36" xfId="0" applyFont="1" applyBorder="1" applyAlignment="1">
      <alignment vertical="top" wrapText="1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39" xfId="0" applyFont="1" applyBorder="1" applyAlignment="1">
      <alignment vertical="top"/>
    </xf>
    <xf numFmtId="0" fontId="0" fillId="0" borderId="17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13" zoomScaleNormal="100" workbookViewId="0">
      <selection activeCell="G18" sqref="G18"/>
    </sheetView>
  </sheetViews>
  <sheetFormatPr defaultRowHeight="13.2" x14ac:dyDescent="0.25"/>
  <cols>
    <col min="1" max="1" width="15.109375" customWidth="1"/>
    <col min="2" max="2" width="22" customWidth="1"/>
    <col min="3" max="3" width="21.77734375" customWidth="1"/>
    <col min="4" max="4" width="23.44140625" customWidth="1"/>
    <col min="5" max="5" width="26.109375" customWidth="1"/>
  </cols>
  <sheetData>
    <row r="1" spans="1:11" ht="17.399999999999999" x14ac:dyDescent="0.3">
      <c r="B1" s="51" t="s">
        <v>17</v>
      </c>
      <c r="C1" s="12"/>
      <c r="D1" s="8"/>
      <c r="E1" s="8"/>
      <c r="F1" s="8"/>
      <c r="G1" s="8"/>
      <c r="H1" s="8"/>
      <c r="I1" s="8"/>
      <c r="J1" s="8"/>
      <c r="K1" s="8"/>
    </row>
    <row r="2" spans="1:11" ht="18" thickBot="1" x14ac:dyDescent="0.35">
      <c r="B2" s="52" t="s">
        <v>49</v>
      </c>
      <c r="C2" s="13"/>
      <c r="D2" s="9"/>
      <c r="E2" s="9"/>
      <c r="F2" s="9"/>
      <c r="G2" s="9"/>
      <c r="H2" s="9"/>
      <c r="I2" s="9"/>
      <c r="J2" s="9"/>
      <c r="K2" s="9"/>
    </row>
    <row r="3" spans="1:11" ht="26.4" customHeight="1" thickBot="1" x14ac:dyDescent="0.3">
      <c r="A3" s="80" t="s">
        <v>29</v>
      </c>
      <c r="B3" s="80"/>
      <c r="C3" s="80"/>
      <c r="D3" s="81"/>
      <c r="E3" s="14" t="s">
        <v>39</v>
      </c>
    </row>
    <row r="4" spans="1:11" ht="13.8" x14ac:dyDescent="0.25">
      <c r="B4" s="78" t="s">
        <v>40</v>
      </c>
      <c r="C4" s="78"/>
      <c r="D4" s="78"/>
      <c r="E4" s="15">
        <v>-381398.07</v>
      </c>
    </row>
    <row r="5" spans="1:11" ht="16.2" thickBot="1" x14ac:dyDescent="0.35">
      <c r="B5" s="39" t="s">
        <v>41</v>
      </c>
      <c r="C5" s="16"/>
      <c r="D5" s="16"/>
      <c r="E5" s="16"/>
      <c r="F5" s="10"/>
      <c r="G5" s="10"/>
      <c r="H5" s="10"/>
      <c r="I5" s="10"/>
      <c r="J5" s="10"/>
      <c r="K5" s="10"/>
    </row>
    <row r="6" spans="1:11" ht="21" thickBot="1" x14ac:dyDescent="0.35">
      <c r="B6" s="18" t="s">
        <v>42</v>
      </c>
      <c r="C6" s="19" t="s">
        <v>8</v>
      </c>
      <c r="D6" s="19" t="s">
        <v>9</v>
      </c>
      <c r="E6" s="20" t="s">
        <v>50</v>
      </c>
      <c r="F6" s="11"/>
      <c r="G6" s="11"/>
      <c r="H6" s="11"/>
      <c r="I6" s="11"/>
      <c r="J6" s="11"/>
      <c r="K6" s="11"/>
    </row>
    <row r="7" spans="1:11" ht="16.2" thickBot="1" x14ac:dyDescent="0.35">
      <c r="A7" s="17"/>
      <c r="B7" s="21">
        <v>-338144.49</v>
      </c>
      <c r="C7" s="22">
        <v>1034285.4</v>
      </c>
      <c r="D7" s="22">
        <v>1002012.68</v>
      </c>
      <c r="E7" s="23">
        <f>D7-C7+B7</f>
        <v>-370417.20999999996</v>
      </c>
      <c r="F7" s="11"/>
      <c r="G7" s="11"/>
      <c r="H7" s="11"/>
      <c r="I7" s="11"/>
      <c r="J7" s="11"/>
      <c r="K7" s="11"/>
    </row>
    <row r="8" spans="1:11" ht="9.6" customHeight="1" thickBot="1" x14ac:dyDescent="0.3">
      <c r="A8" s="82" t="s">
        <v>7</v>
      </c>
      <c r="B8" s="83"/>
      <c r="C8" s="83"/>
      <c r="D8" s="83"/>
      <c r="E8" s="84"/>
    </row>
    <row r="9" spans="1:11" ht="15.6" customHeight="1" x14ac:dyDescent="0.25">
      <c r="A9" s="2" t="s">
        <v>10</v>
      </c>
      <c r="B9" s="24">
        <v>-1757.47</v>
      </c>
      <c r="C9" s="24">
        <v>11049.65</v>
      </c>
      <c r="D9" s="25">
        <v>10244.709999999999</v>
      </c>
      <c r="E9" s="33">
        <f>D9-C9+B9</f>
        <v>-2562.4100000000008</v>
      </c>
    </row>
    <row r="10" spans="1:11" ht="15.6" customHeight="1" x14ac:dyDescent="0.25">
      <c r="A10" s="3" t="s">
        <v>11</v>
      </c>
      <c r="B10" s="27">
        <v>4775.68</v>
      </c>
      <c r="C10" s="27">
        <v>0</v>
      </c>
      <c r="D10" s="28">
        <v>1.51</v>
      </c>
      <c r="E10" s="29">
        <f t="shared" ref="E10:E12" si="0">D10-C10+B10</f>
        <v>4777.1900000000005</v>
      </c>
    </row>
    <row r="11" spans="1:11" ht="14.4" customHeight="1" x14ac:dyDescent="0.25">
      <c r="A11" s="3" t="s">
        <v>13</v>
      </c>
      <c r="B11" s="27">
        <v>1113.55</v>
      </c>
      <c r="C11" s="27">
        <v>11694.31</v>
      </c>
      <c r="D11" s="28">
        <v>3697.85</v>
      </c>
      <c r="E11" s="29">
        <f t="shared" si="0"/>
        <v>-6882.9099999999989</v>
      </c>
    </row>
    <row r="12" spans="1:11" ht="15" customHeight="1" thickBot="1" x14ac:dyDescent="0.3">
      <c r="A12" s="4" t="s">
        <v>16</v>
      </c>
      <c r="B12" s="30">
        <v>-1873.93</v>
      </c>
      <c r="C12" s="30">
        <v>5411.48</v>
      </c>
      <c r="D12" s="31">
        <v>5256.23</v>
      </c>
      <c r="E12" s="50">
        <f t="shared" si="0"/>
        <v>-2029.18</v>
      </c>
    </row>
    <row r="13" spans="1:11" s="49" customFormat="1" ht="15" customHeight="1" thickBot="1" x14ac:dyDescent="0.3">
      <c r="A13" s="5" t="s">
        <v>12</v>
      </c>
      <c r="B13" s="46">
        <f>SUM(B9:B12)</f>
        <v>2257.83</v>
      </c>
      <c r="C13" s="46">
        <f>SUM(C9:C12)</f>
        <v>28155.439999999999</v>
      </c>
      <c r="D13" s="47">
        <f>SUM(D9:D12)</f>
        <v>19200.3</v>
      </c>
      <c r="E13" s="48">
        <f>SUM(E9:E12)</f>
        <v>-6697.3099999999995</v>
      </c>
    </row>
    <row r="14" spans="1:11" ht="13.8" x14ac:dyDescent="0.25">
      <c r="B14" s="79" t="s">
        <v>4</v>
      </c>
      <c r="C14" s="79"/>
      <c r="D14" s="79"/>
      <c r="E14" s="32">
        <f>D7-C7+B7+84738.15</f>
        <v>-285679.05999999994</v>
      </c>
    </row>
    <row r="15" spans="1:11" ht="16.2" thickBot="1" x14ac:dyDescent="0.35">
      <c r="B15" s="39" t="s">
        <v>2</v>
      </c>
      <c r="C15" s="1"/>
    </row>
    <row r="16" spans="1:11" ht="14.4" customHeight="1" x14ac:dyDescent="0.25">
      <c r="A16" s="70" t="s">
        <v>18</v>
      </c>
      <c r="B16" s="54"/>
      <c r="C16" s="54"/>
      <c r="D16" s="54"/>
      <c r="E16" s="26">
        <v>25405.200000000001</v>
      </c>
    </row>
    <row r="17" spans="1:5" ht="16.2" customHeight="1" x14ac:dyDescent="0.25">
      <c r="A17" s="71" t="s">
        <v>19</v>
      </c>
      <c r="B17" s="59"/>
      <c r="C17" s="59"/>
      <c r="D17" s="59"/>
      <c r="E17" s="29">
        <v>7198.14</v>
      </c>
    </row>
    <row r="18" spans="1:5" ht="15" customHeight="1" x14ac:dyDescent="0.25">
      <c r="A18" s="71" t="s">
        <v>20</v>
      </c>
      <c r="B18" s="59"/>
      <c r="C18" s="59"/>
      <c r="D18" s="59"/>
      <c r="E18" s="29">
        <v>22712.16</v>
      </c>
    </row>
    <row r="19" spans="1:5" ht="15" customHeight="1" x14ac:dyDescent="0.25">
      <c r="A19" s="71" t="s">
        <v>0</v>
      </c>
      <c r="B19" s="59"/>
      <c r="C19" s="59"/>
      <c r="D19" s="59"/>
      <c r="E19" s="29">
        <v>28593.38</v>
      </c>
    </row>
    <row r="20" spans="1:5" ht="15" customHeight="1" x14ac:dyDescent="0.25">
      <c r="A20" s="71" t="s">
        <v>21</v>
      </c>
      <c r="B20" s="59"/>
      <c r="C20" s="59"/>
      <c r="D20" s="59"/>
      <c r="E20" s="29">
        <v>410717.4</v>
      </c>
    </row>
    <row r="21" spans="1:5" ht="15" customHeight="1" x14ac:dyDescent="0.25">
      <c r="A21" s="71" t="s">
        <v>22</v>
      </c>
      <c r="B21" s="59"/>
      <c r="C21" s="59"/>
      <c r="D21" s="59"/>
      <c r="E21" s="29">
        <v>15243.12</v>
      </c>
    </row>
    <row r="22" spans="1:5" ht="15" customHeight="1" x14ac:dyDescent="0.25">
      <c r="A22" s="71" t="s">
        <v>23</v>
      </c>
      <c r="B22" s="59"/>
      <c r="C22" s="59"/>
      <c r="D22" s="59"/>
      <c r="E22" s="29">
        <v>133377.29999999999</v>
      </c>
    </row>
    <row r="23" spans="1:5" ht="15" customHeight="1" x14ac:dyDescent="0.25">
      <c r="A23" s="71" t="s">
        <v>31</v>
      </c>
      <c r="B23" s="59"/>
      <c r="C23" s="59"/>
      <c r="D23" s="59"/>
      <c r="E23" s="29">
        <v>43827</v>
      </c>
    </row>
    <row r="24" spans="1:5" ht="15" customHeight="1" x14ac:dyDescent="0.25">
      <c r="A24" s="71" t="s">
        <v>47</v>
      </c>
      <c r="B24" s="59"/>
      <c r="C24" s="59"/>
      <c r="D24" s="59"/>
      <c r="E24" s="29">
        <v>5689</v>
      </c>
    </row>
    <row r="25" spans="1:5" ht="15" customHeight="1" x14ac:dyDescent="0.25">
      <c r="A25" s="71" t="s">
        <v>48</v>
      </c>
      <c r="B25" s="59"/>
      <c r="C25" s="59"/>
      <c r="D25" s="59"/>
      <c r="E25" s="29">
        <v>2555</v>
      </c>
    </row>
    <row r="26" spans="1:5" ht="15" customHeight="1" thickBot="1" x14ac:dyDescent="0.3">
      <c r="A26" s="71" t="s">
        <v>24</v>
      </c>
      <c r="B26" s="59"/>
      <c r="C26" s="59"/>
      <c r="D26" s="59"/>
      <c r="E26" s="29">
        <v>10800</v>
      </c>
    </row>
    <row r="27" spans="1:5" ht="14.4" customHeight="1" thickBot="1" x14ac:dyDescent="0.3">
      <c r="A27" s="72" t="s">
        <v>1</v>
      </c>
      <c r="B27" s="73"/>
      <c r="C27" s="73"/>
      <c r="D27" s="73"/>
      <c r="E27" s="36">
        <f>SUM(E16:E26)</f>
        <v>706117.7</v>
      </c>
    </row>
    <row r="28" spans="1:5" ht="30" customHeight="1" thickBot="1" x14ac:dyDescent="0.3">
      <c r="B28" s="74" t="s">
        <v>14</v>
      </c>
      <c r="C28" s="74"/>
      <c r="D28" s="75"/>
      <c r="E28" s="75"/>
    </row>
    <row r="29" spans="1:5" ht="15.75" customHeight="1" x14ac:dyDescent="0.25">
      <c r="A29" s="70" t="s">
        <v>25</v>
      </c>
      <c r="B29" s="54"/>
      <c r="C29" s="54"/>
      <c r="D29" s="54"/>
      <c r="E29" s="26">
        <v>11049.69</v>
      </c>
    </row>
    <row r="30" spans="1:5" ht="15.75" customHeight="1" x14ac:dyDescent="0.25">
      <c r="A30" s="71" t="s">
        <v>26</v>
      </c>
      <c r="B30" s="59"/>
      <c r="C30" s="59"/>
      <c r="D30" s="59"/>
      <c r="E30" s="29">
        <v>0</v>
      </c>
    </row>
    <row r="31" spans="1:5" ht="15.75" customHeight="1" x14ac:dyDescent="0.25">
      <c r="A31" s="71" t="s">
        <v>27</v>
      </c>
      <c r="B31" s="59"/>
      <c r="C31" s="59"/>
      <c r="D31" s="59"/>
      <c r="E31" s="29">
        <v>11694.3</v>
      </c>
    </row>
    <row r="32" spans="1:5" ht="15.75" customHeight="1" thickBot="1" x14ac:dyDescent="0.3">
      <c r="A32" s="85" t="s">
        <v>28</v>
      </c>
      <c r="B32" s="64"/>
      <c r="C32" s="64"/>
      <c r="D32" s="64"/>
      <c r="E32" s="37">
        <v>5412.36</v>
      </c>
    </row>
    <row r="33" spans="1:5" ht="15.75" customHeight="1" thickBot="1" x14ac:dyDescent="0.3">
      <c r="A33" s="68" t="s">
        <v>15</v>
      </c>
      <c r="B33" s="69"/>
      <c r="C33" s="69"/>
      <c r="D33" s="69"/>
      <c r="E33" s="38">
        <f>SUM(E29:E32)</f>
        <v>28156.35</v>
      </c>
    </row>
    <row r="34" spans="1:5" ht="16.2" customHeight="1" thickBot="1" x14ac:dyDescent="0.3">
      <c r="B34" s="39" t="s">
        <v>5</v>
      </c>
      <c r="C34" s="6"/>
    </row>
    <row r="35" spans="1:5" ht="16.2" customHeight="1" x14ac:dyDescent="0.25">
      <c r="A35" s="53" t="s">
        <v>32</v>
      </c>
      <c r="B35" s="54"/>
      <c r="C35" s="54"/>
      <c r="D35" s="54"/>
      <c r="E35" s="26">
        <f>2147+1669.8+4121.4</f>
        <v>7938.2</v>
      </c>
    </row>
    <row r="36" spans="1:5" ht="15.75" customHeight="1" x14ac:dyDescent="0.25">
      <c r="A36" s="58" t="s">
        <v>33</v>
      </c>
      <c r="B36" s="59"/>
      <c r="C36" s="59"/>
      <c r="D36" s="59"/>
      <c r="E36" s="29">
        <f>2437.9+36948.9</f>
        <v>39386.800000000003</v>
      </c>
    </row>
    <row r="37" spans="1:5" ht="15.75" customHeight="1" x14ac:dyDescent="0.25">
      <c r="A37" s="76" t="s">
        <v>34</v>
      </c>
      <c r="B37" s="77"/>
      <c r="C37" s="77"/>
      <c r="D37" s="77"/>
      <c r="E37" s="34">
        <v>7283.2</v>
      </c>
    </row>
    <row r="38" spans="1:5" ht="16.5" customHeight="1" x14ac:dyDescent="0.25">
      <c r="A38" s="60" t="s">
        <v>35</v>
      </c>
      <c r="B38" s="61"/>
      <c r="C38" s="61"/>
      <c r="D38" s="62"/>
      <c r="E38" s="29">
        <f>1615.8+7660.2</f>
        <v>9276</v>
      </c>
    </row>
    <row r="39" spans="1:5" ht="15.75" customHeight="1" x14ac:dyDescent="0.25">
      <c r="A39" s="60" t="s">
        <v>36</v>
      </c>
      <c r="B39" s="61"/>
      <c r="C39" s="61"/>
      <c r="D39" s="62"/>
      <c r="E39" s="29">
        <v>2409.8000000000002</v>
      </c>
    </row>
    <row r="40" spans="1:5" ht="15.75" customHeight="1" x14ac:dyDescent="0.25">
      <c r="A40" s="60" t="s">
        <v>37</v>
      </c>
      <c r="B40" s="61"/>
      <c r="C40" s="61"/>
      <c r="D40" s="62"/>
      <c r="E40" s="29">
        <v>76973.399999999994</v>
      </c>
    </row>
    <row r="41" spans="1:5" ht="15.75" customHeight="1" x14ac:dyDescent="0.25">
      <c r="A41" s="60" t="s">
        <v>38</v>
      </c>
      <c r="B41" s="61"/>
      <c r="C41" s="61"/>
      <c r="D41" s="62"/>
      <c r="E41" s="29">
        <v>732.9</v>
      </c>
    </row>
    <row r="42" spans="1:5" ht="15.75" customHeight="1" x14ac:dyDescent="0.25">
      <c r="A42" s="60" t="s">
        <v>43</v>
      </c>
      <c r="B42" s="61"/>
      <c r="C42" s="61"/>
      <c r="D42" s="62"/>
      <c r="E42" s="29">
        <f>2149+4257.9</f>
        <v>6406.9</v>
      </c>
    </row>
    <row r="43" spans="1:5" ht="15.75" customHeight="1" x14ac:dyDescent="0.25">
      <c r="A43" s="60" t="s">
        <v>44</v>
      </c>
      <c r="B43" s="61"/>
      <c r="C43" s="61"/>
      <c r="D43" s="62"/>
      <c r="E43" s="29">
        <f>276.1+2134.6+699.9</f>
        <v>3110.6</v>
      </c>
    </row>
    <row r="44" spans="1:5" ht="15.75" customHeight="1" x14ac:dyDescent="0.25">
      <c r="A44" s="60" t="s">
        <v>45</v>
      </c>
      <c r="B44" s="61"/>
      <c r="C44" s="61"/>
      <c r="D44" s="62"/>
      <c r="E44" s="29">
        <v>2719.3</v>
      </c>
    </row>
    <row r="45" spans="1:5" ht="15.75" customHeight="1" x14ac:dyDescent="0.25">
      <c r="A45" s="58" t="s">
        <v>46</v>
      </c>
      <c r="B45" s="59"/>
      <c r="C45" s="59"/>
      <c r="D45" s="59"/>
      <c r="E45" s="29">
        <v>4117.3999999999996</v>
      </c>
    </row>
    <row r="46" spans="1:5" ht="15.75" customHeight="1" x14ac:dyDescent="0.25">
      <c r="A46" s="58" t="s">
        <v>57</v>
      </c>
      <c r="B46" s="59"/>
      <c r="C46" s="59"/>
      <c r="D46" s="59"/>
      <c r="E46" s="29">
        <v>16000</v>
      </c>
    </row>
    <row r="47" spans="1:5" ht="15.75" customHeight="1" x14ac:dyDescent="0.25">
      <c r="A47" s="58" t="s">
        <v>52</v>
      </c>
      <c r="B47" s="59"/>
      <c r="C47" s="59"/>
      <c r="D47" s="59"/>
      <c r="E47" s="29">
        <f>2419.1+105</f>
        <v>2524.1</v>
      </c>
    </row>
    <row r="48" spans="1:5" ht="15.75" customHeight="1" x14ac:dyDescent="0.25">
      <c r="A48" s="60" t="s">
        <v>53</v>
      </c>
      <c r="B48" s="61"/>
      <c r="C48" s="61"/>
      <c r="D48" s="62"/>
      <c r="E48" s="29">
        <f>5057.9+3476.8</f>
        <v>8534.7000000000007</v>
      </c>
    </row>
    <row r="49" spans="1:5" ht="15.75" customHeight="1" x14ac:dyDescent="0.25">
      <c r="A49" s="60" t="s">
        <v>54</v>
      </c>
      <c r="B49" s="61"/>
      <c r="C49" s="61"/>
      <c r="D49" s="62"/>
      <c r="E49" s="29">
        <v>1243.0999999999999</v>
      </c>
    </row>
    <row r="50" spans="1:5" ht="15.75" customHeight="1" x14ac:dyDescent="0.25">
      <c r="A50" s="60" t="s">
        <v>55</v>
      </c>
      <c r="B50" s="61"/>
      <c r="C50" s="61"/>
      <c r="D50" s="62"/>
      <c r="E50" s="29">
        <v>3517.2</v>
      </c>
    </row>
    <row r="51" spans="1:5" ht="15.75" customHeight="1" x14ac:dyDescent="0.25">
      <c r="A51" s="60" t="s">
        <v>56</v>
      </c>
      <c r="B51" s="61"/>
      <c r="C51" s="61"/>
      <c r="D51" s="62"/>
      <c r="E51" s="29">
        <v>22100</v>
      </c>
    </row>
    <row r="52" spans="1:5" ht="15.75" customHeight="1" thickBot="1" x14ac:dyDescent="0.3">
      <c r="A52" s="60" t="s">
        <v>58</v>
      </c>
      <c r="B52" s="61"/>
      <c r="C52" s="61"/>
      <c r="D52" s="62"/>
      <c r="E52" s="29">
        <v>17023.490000000002</v>
      </c>
    </row>
    <row r="53" spans="1:5" ht="15.75" hidden="1" customHeight="1" x14ac:dyDescent="0.25">
      <c r="A53" s="65"/>
      <c r="B53" s="66"/>
      <c r="C53" s="66"/>
      <c r="D53" s="67"/>
      <c r="E53" s="35"/>
    </row>
    <row r="54" spans="1:5" ht="15.75" hidden="1" customHeight="1" x14ac:dyDescent="0.25">
      <c r="A54" s="65"/>
      <c r="B54" s="66"/>
      <c r="C54" s="66"/>
      <c r="D54" s="67"/>
      <c r="E54" s="35"/>
    </row>
    <row r="55" spans="1:5" ht="15.75" hidden="1" customHeight="1" x14ac:dyDescent="0.25">
      <c r="A55" s="65"/>
      <c r="B55" s="66"/>
      <c r="C55" s="66"/>
      <c r="D55" s="67"/>
      <c r="E55" s="35"/>
    </row>
    <row r="56" spans="1:5" ht="15.75" hidden="1" customHeight="1" x14ac:dyDescent="0.25">
      <c r="A56" s="65"/>
      <c r="B56" s="66"/>
      <c r="C56" s="66"/>
      <c r="D56" s="67"/>
      <c r="E56" s="35"/>
    </row>
    <row r="57" spans="1:5" ht="15.75" hidden="1" customHeight="1" x14ac:dyDescent="0.25">
      <c r="A57" s="65"/>
      <c r="B57" s="66"/>
      <c r="C57" s="66"/>
      <c r="D57" s="67"/>
      <c r="E57" s="35"/>
    </row>
    <row r="58" spans="1:5" ht="15.75" hidden="1" customHeight="1" thickBot="1" x14ac:dyDescent="0.3">
      <c r="A58" s="63"/>
      <c r="B58" s="64"/>
      <c r="C58" s="64"/>
      <c r="D58" s="64"/>
      <c r="E58" s="40"/>
    </row>
    <row r="59" spans="1:5" ht="15" customHeight="1" thickBot="1" x14ac:dyDescent="0.3">
      <c r="A59" s="55" t="s">
        <v>3</v>
      </c>
      <c r="B59" s="56"/>
      <c r="C59" s="56"/>
      <c r="D59" s="57"/>
      <c r="E59" s="41">
        <f>SUM(E35:E58)</f>
        <v>231297.09</v>
      </c>
    </row>
    <row r="60" spans="1:5" ht="3.75" customHeight="1" x14ac:dyDescent="0.25"/>
    <row r="61" spans="1:5" s="7" customFormat="1" ht="15" customHeight="1" x14ac:dyDescent="0.25">
      <c r="B61" s="39" t="s">
        <v>6</v>
      </c>
      <c r="C61" s="39"/>
      <c r="D61" s="42"/>
      <c r="E61" s="43">
        <f>E59+E33+E27</f>
        <v>965571.1399999999</v>
      </c>
    </row>
    <row r="62" spans="1:5" ht="13.8" x14ac:dyDescent="0.25">
      <c r="B62" s="39" t="s">
        <v>30</v>
      </c>
      <c r="C62" s="39"/>
      <c r="D62" s="42"/>
      <c r="E62" s="44">
        <f>D7-E61</f>
        <v>36441.540000000154</v>
      </c>
    </row>
    <row r="63" spans="1:5" ht="15" customHeight="1" x14ac:dyDescent="0.25">
      <c r="B63" s="39" t="s">
        <v>51</v>
      </c>
      <c r="C63" s="39"/>
      <c r="D63" s="42"/>
      <c r="E63" s="45">
        <f>E4+E62</f>
        <v>-344956.52999999985</v>
      </c>
    </row>
  </sheetData>
  <mergeCells count="47">
    <mergeCell ref="B4:D4"/>
    <mergeCell ref="B14:D14"/>
    <mergeCell ref="A3:D3"/>
    <mergeCell ref="A8:E8"/>
    <mergeCell ref="A32:D32"/>
    <mergeCell ref="A22:D22"/>
    <mergeCell ref="A23:D23"/>
    <mergeCell ref="A24:D24"/>
    <mergeCell ref="A25:D25"/>
    <mergeCell ref="A26:D26"/>
    <mergeCell ref="A56:D56"/>
    <mergeCell ref="A57:D57"/>
    <mergeCell ref="A40:D40"/>
    <mergeCell ref="A36:D36"/>
    <mergeCell ref="A37:D37"/>
    <mergeCell ref="A46:D46"/>
    <mergeCell ref="A33:D33"/>
    <mergeCell ref="A54:D54"/>
    <mergeCell ref="A47:D47"/>
    <mergeCell ref="A16:D16"/>
    <mergeCell ref="A49:D49"/>
    <mergeCell ref="A27:D27"/>
    <mergeCell ref="A29:D29"/>
    <mergeCell ref="A30:D30"/>
    <mergeCell ref="A31:D31"/>
    <mergeCell ref="A17:D17"/>
    <mergeCell ref="B28:E28"/>
    <mergeCell ref="A19:D19"/>
    <mergeCell ref="A18:D18"/>
    <mergeCell ref="A20:D20"/>
    <mergeCell ref="A21:D21"/>
    <mergeCell ref="A35:D35"/>
    <mergeCell ref="A59:D59"/>
    <mergeCell ref="A45:D45"/>
    <mergeCell ref="A38:D38"/>
    <mergeCell ref="A41:D41"/>
    <mergeCell ref="A58:D58"/>
    <mergeCell ref="A51:D51"/>
    <mergeCell ref="A52:D52"/>
    <mergeCell ref="A53:D53"/>
    <mergeCell ref="A44:D44"/>
    <mergeCell ref="A42:D42"/>
    <mergeCell ref="A43:D43"/>
    <mergeCell ref="A48:D48"/>
    <mergeCell ref="A50:D50"/>
    <mergeCell ref="A39:D39"/>
    <mergeCell ref="A55:D55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2024-03-04T05:39:12Z</cp:lastPrinted>
  <dcterms:created xsi:type="dcterms:W3CDTF">2012-01-24T09:54:37Z</dcterms:created>
  <dcterms:modified xsi:type="dcterms:W3CDTF">2024-03-12T07:24:50Z</dcterms:modified>
</cp:coreProperties>
</file>