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33" i="1" l="1"/>
  <c r="D27" i="1"/>
  <c r="D53" i="1" l="1"/>
  <c r="D54" i="1" l="1"/>
  <c r="D45" i="1" l="1"/>
  <c r="D43" i="1"/>
  <c r="D38" i="1"/>
  <c r="D36" i="1"/>
  <c r="D39" i="1" l="1"/>
  <c r="D60" i="1" l="1"/>
  <c r="D62" i="1" l="1"/>
  <c r="D13" i="1" l="1"/>
  <c r="C14" i="1"/>
  <c r="B14" i="1"/>
  <c r="D12" i="1" l="1"/>
  <c r="D11" i="1"/>
  <c r="D10" i="1"/>
  <c r="D8" i="1"/>
  <c r="D15" i="1" s="1"/>
  <c r="D14" i="1" l="1"/>
  <c r="D63" i="1"/>
  <c r="D64" i="1" s="1"/>
</calcChain>
</file>

<file path=xl/sharedStrings.xml><?xml version="1.0" encoding="utf-8"?>
<sst xmlns="http://schemas.openxmlformats.org/spreadsheetml/2006/main" count="62" uniqueCount="62">
  <si>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</si>
  <si>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</si>
  <si>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</si>
  <si>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</si>
  <si>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</si>
  <si>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</si>
  <si>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</si>
  <si>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</si>
  <si>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</si>
  <si>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</si>
  <si>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</si>
  <si>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</si>
  <si>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</si>
  <si>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</si>
  <si>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</si>
  <si>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</si>
  <si>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ЕИРКЦ (ведение счета по кап.ремонту)</t>
  </si>
  <si>
    <t>Отведение стоков ОИ</t>
  </si>
  <si>
    <t>ОТЧЕТ по дому МУХАЧЕВА, 133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</si>
  <si>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</si>
  <si>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</si>
  <si>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</si>
  <si>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</si>
  <si>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</si>
  <si>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</si>
  <si>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</si>
  <si>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</si>
  <si>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</si>
  <si>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</si>
  <si>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</si>
  <si>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 xml:space="preserve">7. Накопительный счет за 2022 год                                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</si>
  <si>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</si>
  <si>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</si>
  <si>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</si>
  <si>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>Ремонт подъездного освещения  /январь 2022г</t>
  </si>
  <si>
    <t>Изделие из ПВХ  /февраль 2022г</t>
  </si>
  <si>
    <t>Весенняя уборка придомовой территории, вывоз мусора  /апрель 2022г</t>
  </si>
  <si>
    <t>Ремонт цоколя  /апрель 2022г</t>
  </si>
  <si>
    <t>Замена поливочного крана /май 2022г</t>
  </si>
  <si>
    <t>Весенняя уборка придомовой территории, вывоз мусора  /май 2022г</t>
  </si>
  <si>
    <t>Год постройки-1970, кирпичный, газифицирован, количество этажей-5, количество подъездов-6, количество жилых квартир-99, кол-во нежилых помещений-1, общая площадь-4497,5, кол-во зарегистрированных-156</t>
  </si>
  <si>
    <t>Диагностика газового оборудования  /сентябрь 2022г</t>
  </si>
  <si>
    <t>Монтаж контейнерной площадки  /сентябрь 2022г</t>
  </si>
  <si>
    <t>Освещение подвала и уличное  /август 2022г</t>
  </si>
  <si>
    <t>Изготовление и установка козырьков 1-3п  /август 2022г</t>
  </si>
  <si>
    <t>Ремонт кровли  /сентябрь 2022г</t>
  </si>
  <si>
    <t>Ремонт и установка мусорного бака  /сентябрь 2022г</t>
  </si>
  <si>
    <t>Ревизия эл.щита 1п; ремонт козырька 2п  /февраль 2022г</t>
  </si>
  <si>
    <t>Ремонт освещения в подвале и в подъезде; замена крана с-мы ХВС   /март 2022г</t>
  </si>
  <si>
    <t>Ремонт лавочек; доставка цемента   /май, июнь 2022г</t>
  </si>
  <si>
    <t>Опиловка деревьев, погрузка и вывоз веток  /июль, август 2022г</t>
  </si>
  <si>
    <t>за   2022 год</t>
  </si>
  <si>
    <t>Задолженность на 01.01.2023г.</t>
  </si>
  <si>
    <t xml:space="preserve">8. Средства на счете дома на 01.01.2023г.    </t>
  </si>
  <si>
    <t>Распиловка сломаной ветки; законопачивание газовой трубы  /октябрь 2022г</t>
  </si>
  <si>
    <t>Установка рекламных щитов  /октябрь 2022г</t>
  </si>
  <si>
    <t>Тариф на тех/содерж-22,32, СОИ-факт,  вознаграждение домкома-100 с помещения</t>
  </si>
  <si>
    <t>Ремонт подъездного освещения  /ноябрь 2022г</t>
  </si>
  <si>
    <t>Погрузка, вывоз веток и мусора  /ноябрь 2022г</t>
  </si>
  <si>
    <t>Закладка ввода тепловых сетей, ремонт лестничного марша  /декабрь 2022г</t>
  </si>
  <si>
    <t>Чистка вентиляции кв.12, 61   /октябрь 2022г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</si>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</sst>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0" fillId="0" borderId="0" xfId="0" applyAlignment="1"/>
    <xf numFmtId="4" fontId="2" fillId="0" borderId="0" xfId="0" applyNumberFormat="1" applyFont="1" applyAlignment="1"/>
    <xf numFmtId="4" fontId="2" fillId="0" borderId="0" xfId="0" applyNumberFormat="1" applyFont="1" applyBorder="1" applyAlignment="1"/>
    <xf numFmtId="4" fontId="7" fillId="2" borderId="0" xfId="0" applyNumberFormat="1" applyFont="1" applyFill="1" applyAlignment="1">
      <alignment vertical="top"/>
    </xf>
    <xf numFmtId="0" fontId="2" fillId="0" borderId="0" xfId="0" applyFont="1" applyAlignment="1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4" fontId="2" fillId="0" borderId="0" xfId="0" applyNumberFormat="1" applyFont="1" applyAlignment="1">
      <alignment horizontal="right"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0" fontId="8" fillId="0" borderId="20" xfId="0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0" fontId="9" fillId="0" borderId="24" xfId="0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4" fontId="2" fillId="0" borderId="26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4" fontId="2" fillId="0" borderId="29" xfId="0" applyNumberFormat="1" applyFont="1" applyBorder="1" applyAlignment="1">
      <alignment vertical="top"/>
    </xf>
    <xf numFmtId="4" fontId="3" fillId="0" borderId="32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0" fillId="0" borderId="0" xfId="0" applyAlignment="1">
      <alignment vertical="top"/>
    </xf>
    <xf numFmtId="0" fontId="0" fillId="0" borderId="34" xfId="0" applyBorder="1" applyAlignment="1">
      <alignment vertical="top" wrapText="1"/>
    </xf>
    <xf numFmtId="0" fontId="2" fillId="0" borderId="0" xfId="0" applyFont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" fontId="3" fillId="0" borderId="37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horizontal="right" vertical="top"/>
    </xf>
    <xf numFmtId="4" fontId="2" fillId="0" borderId="9" xfId="0" applyNumberFormat="1" applyFont="1" applyBorder="1" applyAlignment="1">
      <alignment horizontal="right" vertical="top"/>
    </xf>
    <xf numFmtId="0" fontId="2" fillId="0" borderId="33" xfId="0" applyFont="1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5" fillId="0" borderId="24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27" xfId="0" applyBorder="1" applyAlignment="1">
      <alignment vertical="top"/>
    </xf>
    <xf numFmtId="0" fontId="0" fillId="0" borderId="30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8" xfId="0" applyBorder="1" applyAlignment="1">
      <alignment vertical="top" wrapText="1"/>
    </xf>
    <xf numFmtId="0" fontId="0" fillId="0" borderId="1" xfId="0" applyBorder="1" applyAlignment="1">
      <alignment vertical="top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2" fillId="0" borderId="12" xfId="0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4" fontId="0" fillId="0" borderId="0" xfId="0" applyNumberFormat="1" applyFont="1" applyBorder="1" applyAlignment="1"/>
    <xf numFmtId="0" fontId="0" fillId="0" borderId="0" xfId="0" applyFont="1" applyBorder="1" applyAlignment="1"/>
    <xf numFmtId="0" fontId="0" fillId="0" borderId="13" xfId="0" applyFont="1" applyBorder="1" applyAlignment="1"/>
    <xf numFmtId="0" fontId="5" fillId="0" borderId="16" xfId="0" applyFont="1" applyBorder="1" applyAlignment="1">
      <alignment horizontal="left" vertical="top"/>
    </xf>
    <xf numFmtId="0" fontId="5" fillId="0" borderId="12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31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5" xfId="0" applyBorder="1" applyAlignment="1">
      <alignment vertical="top"/>
    </xf>
    <xf numFmtId="0" fontId="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13" zoomScaleNormal="100" workbookViewId="0">
      <selection activeCell="A23" sqref="A23:C23"/>
    </sheetView>
  </sheetViews>
  <sheetFormatPr defaultRowHeight="13.2" x14ac:dyDescent="0.25"/>
  <cols>
    <col min="1" max="1" width="17.77734375" customWidth="1"/>
    <col min="2" max="2" width="26" customWidth="1"/>
    <col min="3" max="3" width="31.21875" customWidth="1"/>
    <col min="4" max="4" width="36.6640625" customWidth="1"/>
    <col min="5" max="5" width="4.88671875" customWidth="1"/>
  </cols>
  <sheetData>
    <row r="1" spans="1:10" ht="17.399999999999999" x14ac:dyDescent="0.3">
      <c r="B1" s="37" t="s">
        <v>18</v>
      </c>
      <c r="C1" s="37"/>
      <c r="D1" s="37"/>
      <c r="E1" s="37"/>
      <c r="F1" s="37"/>
      <c r="G1" s="37"/>
      <c r="H1" s="37"/>
      <c r="I1" s="37"/>
      <c r="J1" s="37"/>
    </row>
    <row r="2" spans="1:10" ht="18" thickBot="1" x14ac:dyDescent="0.35">
      <c r="B2" s="38" t="s">
        <v>51</v>
      </c>
      <c r="C2" s="38"/>
      <c r="D2" s="38"/>
      <c r="E2" s="38"/>
      <c r="F2" s="38"/>
      <c r="G2" s="38"/>
      <c r="H2" s="38"/>
      <c r="I2" s="38"/>
      <c r="J2" s="38"/>
    </row>
    <row r="3" spans="1:10" ht="45" customHeight="1" thickBot="1" x14ac:dyDescent="0.35">
      <c r="A3" s="69" t="s">
        <v>40</v>
      </c>
      <c r="B3" s="69"/>
      <c r="C3" s="70"/>
      <c r="D3" s="34" t="s">
        <v>56</v>
      </c>
      <c r="E3" s="32"/>
      <c r="F3" s="32"/>
      <c r="G3" s="32"/>
      <c r="H3" s="32"/>
      <c r="I3" s="32"/>
      <c r="J3" s="32"/>
    </row>
    <row r="4" spans="1:10" s="7" customFormat="1" ht="16.2" customHeight="1" x14ac:dyDescent="0.25">
      <c r="B4" s="75" t="s">
        <v>31</v>
      </c>
      <c r="C4" s="75"/>
      <c r="D4" s="9">
        <v>-148250.85999999999</v>
      </c>
    </row>
    <row r="5" spans="1:10" s="7" customFormat="1" ht="15.6" x14ac:dyDescent="0.25">
      <c r="B5" s="39" t="s">
        <v>32</v>
      </c>
      <c r="C5" s="39"/>
      <c r="D5" s="39"/>
      <c r="E5" s="39"/>
      <c r="F5" s="39"/>
      <c r="G5" s="39"/>
      <c r="H5" s="39"/>
      <c r="I5" s="39"/>
      <c r="J5" s="39"/>
    </row>
    <row r="6" spans="1:10" s="7" customFormat="1" ht="16.2" customHeight="1" thickBot="1" x14ac:dyDescent="0.3">
      <c r="B6" s="8" t="s">
        <v>33</v>
      </c>
      <c r="D6" s="9">
        <v>-264174.84999999998</v>
      </c>
    </row>
    <row r="7" spans="1:10" ht="13.8" customHeight="1" thickBot="1" x14ac:dyDescent="0.3">
      <c r="A7" s="56" t="s">
        <v>8</v>
      </c>
      <c r="B7" s="57"/>
      <c r="C7" s="10" t="s">
        <v>9</v>
      </c>
      <c r="D7" s="11" t="s">
        <v>52</v>
      </c>
    </row>
    <row r="8" spans="1:10" ht="14.4" customHeight="1" thickBot="1" x14ac:dyDescent="0.3">
      <c r="A8" s="58">
        <v>1237615.81</v>
      </c>
      <c r="B8" s="59"/>
      <c r="C8" s="41">
        <v>1224722.53</v>
      </c>
      <c r="D8" s="42">
        <f>D6+C8-A8</f>
        <v>-277068.13</v>
      </c>
    </row>
    <row r="9" spans="1:10" ht="10.199999999999999" customHeight="1" thickBot="1" x14ac:dyDescent="0.3">
      <c r="A9" s="60" t="s">
        <v>7</v>
      </c>
      <c r="B9" s="61"/>
      <c r="C9" s="61"/>
      <c r="D9" s="62"/>
    </row>
    <row r="10" spans="1:10" ht="15.6" customHeight="1" x14ac:dyDescent="0.25">
      <c r="A10" s="12" t="s">
        <v>10</v>
      </c>
      <c r="B10" s="13">
        <v>590.45000000000005</v>
      </c>
      <c r="C10" s="14">
        <v>3735.33</v>
      </c>
      <c r="D10" s="15">
        <f>C10-B10</f>
        <v>3144.88</v>
      </c>
    </row>
    <row r="11" spans="1:10" ht="16.8" customHeight="1" x14ac:dyDescent="0.25">
      <c r="A11" s="16" t="s">
        <v>11</v>
      </c>
      <c r="B11" s="17">
        <v>7578.74</v>
      </c>
      <c r="C11" s="18">
        <v>4746.3999999999996</v>
      </c>
      <c r="D11" s="19">
        <f>C11-B11</f>
        <v>-2832.34</v>
      </c>
    </row>
    <row r="12" spans="1:10" ht="15.6" customHeight="1" x14ac:dyDescent="0.25">
      <c r="A12" s="16" t="s">
        <v>13</v>
      </c>
      <c r="B12" s="17">
        <v>39945.49</v>
      </c>
      <c r="C12" s="18">
        <v>36406.39</v>
      </c>
      <c r="D12" s="19">
        <f>C12-B12</f>
        <v>-3539.0999999999985</v>
      </c>
    </row>
    <row r="13" spans="1:10" ht="13.8" customHeight="1" thickBot="1" x14ac:dyDescent="0.3">
      <c r="A13" s="20" t="s">
        <v>17</v>
      </c>
      <c r="B13" s="21">
        <v>6402.1</v>
      </c>
      <c r="C13" s="22">
        <v>4864.58</v>
      </c>
      <c r="D13" s="23">
        <f>C13-B13</f>
        <v>-1537.5200000000004</v>
      </c>
    </row>
    <row r="14" spans="1:10" ht="15.75" customHeight="1" thickBot="1" x14ac:dyDescent="0.3">
      <c r="A14" s="24" t="s">
        <v>12</v>
      </c>
      <c r="B14" s="25">
        <f>SUM(B10:B13)</f>
        <v>54516.78</v>
      </c>
      <c r="C14" s="26">
        <f>SUM(C10:C13)</f>
        <v>49752.7</v>
      </c>
      <c r="D14" s="27">
        <f>SUM(D10:D13)</f>
        <v>-4764.079999999999</v>
      </c>
    </row>
    <row r="15" spans="1:10" ht="14.4" customHeight="1" x14ac:dyDescent="0.25">
      <c r="B15" s="63" t="s">
        <v>4</v>
      </c>
      <c r="C15" s="63"/>
      <c r="D15" s="5">
        <f>D8+119060.72</f>
        <v>-158007.41</v>
      </c>
    </row>
    <row r="16" spans="1:10" ht="13.8" customHeight="1" thickBot="1" x14ac:dyDescent="0.35">
      <c r="B16" s="1" t="s">
        <v>2</v>
      </c>
    </row>
    <row r="17" spans="1:4" ht="15.75" customHeight="1" x14ac:dyDescent="0.25">
      <c r="A17" s="71" t="s">
        <v>19</v>
      </c>
      <c r="B17" s="48"/>
      <c r="C17" s="48"/>
      <c r="D17" s="15">
        <v>30133.25</v>
      </c>
    </row>
    <row r="18" spans="1:4" ht="15" customHeight="1" x14ac:dyDescent="0.25">
      <c r="A18" s="72" t="s">
        <v>20</v>
      </c>
      <c r="B18" s="55"/>
      <c r="C18" s="55"/>
      <c r="D18" s="19">
        <v>9174.9</v>
      </c>
    </row>
    <row r="19" spans="1:4" ht="14.25" customHeight="1" x14ac:dyDescent="0.25">
      <c r="A19" s="72" t="s">
        <v>21</v>
      </c>
      <c r="B19" s="55"/>
      <c r="C19" s="55"/>
      <c r="D19" s="19">
        <v>28465.16</v>
      </c>
    </row>
    <row r="20" spans="1:4" ht="16.5" customHeight="1" x14ac:dyDescent="0.25">
      <c r="A20" s="72" t="s">
        <v>0</v>
      </c>
      <c r="B20" s="55"/>
      <c r="C20" s="55"/>
      <c r="D20" s="19">
        <v>36741.68</v>
      </c>
    </row>
    <row r="21" spans="1:4" ht="15.75" customHeight="1" x14ac:dyDescent="0.25">
      <c r="A21" s="72" t="s">
        <v>22</v>
      </c>
      <c r="B21" s="55"/>
      <c r="C21" s="55"/>
      <c r="D21" s="19">
        <v>491127</v>
      </c>
    </row>
    <row r="22" spans="1:4" ht="14.25" customHeight="1" x14ac:dyDescent="0.25">
      <c r="A22" s="54" t="s">
        <v>23</v>
      </c>
      <c r="B22" s="55"/>
      <c r="C22" s="55"/>
      <c r="D22" s="19">
        <v>19245.599999999999</v>
      </c>
    </row>
    <row r="23" spans="1:4" ht="15.75" customHeight="1" x14ac:dyDescent="0.25">
      <c r="A23" s="72" t="s">
        <v>16</v>
      </c>
      <c r="B23" s="55"/>
      <c r="C23" s="55"/>
      <c r="D23" s="19">
        <v>7077.36</v>
      </c>
    </row>
    <row r="24" spans="1:4" ht="15.75" customHeight="1" x14ac:dyDescent="0.25">
      <c r="A24" s="72" t="s">
        <v>24</v>
      </c>
      <c r="B24" s="55"/>
      <c r="C24" s="55"/>
      <c r="D24" s="19">
        <v>158132.1</v>
      </c>
    </row>
    <row r="25" spans="1:4" ht="15" customHeight="1" x14ac:dyDescent="0.25">
      <c r="A25" s="72" t="s">
        <v>61</v>
      </c>
      <c r="B25" s="55"/>
      <c r="C25" s="55"/>
      <c r="D25" s="19">
        <v>110840</v>
      </c>
    </row>
    <row r="26" spans="1:4" ht="15" customHeight="1" thickBot="1" x14ac:dyDescent="0.3">
      <c r="A26" s="73" t="s">
        <v>25</v>
      </c>
      <c r="B26" s="74"/>
      <c r="C26" s="74"/>
      <c r="D26" s="40">
        <v>11700</v>
      </c>
    </row>
    <row r="27" spans="1:4" ht="17.25" customHeight="1" thickBot="1" x14ac:dyDescent="0.3">
      <c r="A27" s="64" t="s">
        <v>1</v>
      </c>
      <c r="B27" s="65"/>
      <c r="C27" s="65"/>
      <c r="D27" s="31">
        <f>SUM(D17:D26)</f>
        <v>902637.04999999993</v>
      </c>
    </row>
    <row r="28" spans="1:4" ht="30.6" customHeight="1" thickBot="1" x14ac:dyDescent="0.3">
      <c r="B28" s="43" t="s">
        <v>14</v>
      </c>
      <c r="C28" s="44"/>
      <c r="D28" s="44"/>
    </row>
    <row r="29" spans="1:4" ht="15.75" customHeight="1" x14ac:dyDescent="0.25">
      <c r="A29" s="71" t="s">
        <v>26</v>
      </c>
      <c r="B29" s="48"/>
      <c r="C29" s="48"/>
      <c r="D29" s="15">
        <v>590.46</v>
      </c>
    </row>
    <row r="30" spans="1:4" ht="15.75" customHeight="1" x14ac:dyDescent="0.25">
      <c r="A30" s="72" t="s">
        <v>27</v>
      </c>
      <c r="B30" s="55"/>
      <c r="C30" s="55"/>
      <c r="D30" s="19">
        <v>9923.35</v>
      </c>
    </row>
    <row r="31" spans="1:4" ht="15.75" customHeight="1" x14ac:dyDescent="0.25">
      <c r="A31" s="72" t="s">
        <v>28</v>
      </c>
      <c r="B31" s="55"/>
      <c r="C31" s="55"/>
      <c r="D31" s="19">
        <v>43648.62</v>
      </c>
    </row>
    <row r="32" spans="1:4" ht="15.75" customHeight="1" thickBot="1" x14ac:dyDescent="0.3">
      <c r="A32" s="52" t="s">
        <v>29</v>
      </c>
      <c r="B32" s="53"/>
      <c r="C32" s="53"/>
      <c r="D32" s="28">
        <v>9788.89</v>
      </c>
    </row>
    <row r="33" spans="1:4" ht="15.75" customHeight="1" thickBot="1" x14ac:dyDescent="0.3">
      <c r="A33" s="45" t="s">
        <v>15</v>
      </c>
      <c r="B33" s="46"/>
      <c r="C33" s="46"/>
      <c r="D33" s="29">
        <f>SUM(D29:D32)</f>
        <v>63951.320000000007</v>
      </c>
    </row>
    <row r="34" spans="1:4" ht="15" customHeight="1" thickBot="1" x14ac:dyDescent="0.3">
      <c r="B34" s="35" t="s">
        <v>5</v>
      </c>
    </row>
    <row r="35" spans="1:4" ht="16.2" customHeight="1" x14ac:dyDescent="0.25">
      <c r="A35" s="47" t="s">
        <v>34</v>
      </c>
      <c r="B35" s="48"/>
      <c r="C35" s="48"/>
      <c r="D35" s="15">
        <v>1205.5</v>
      </c>
    </row>
    <row r="36" spans="1:4" ht="13.8" customHeight="1" x14ac:dyDescent="0.25">
      <c r="A36" s="54" t="s">
        <v>47</v>
      </c>
      <c r="B36" s="55"/>
      <c r="C36" s="55"/>
      <c r="D36" s="19">
        <f>1756.9+1165.6</f>
        <v>2922.5</v>
      </c>
    </row>
    <row r="37" spans="1:4" ht="15" customHeight="1" x14ac:dyDescent="0.25">
      <c r="A37" s="49" t="s">
        <v>35</v>
      </c>
      <c r="B37" s="50"/>
      <c r="C37" s="51"/>
      <c r="D37" s="19">
        <v>18100</v>
      </c>
    </row>
    <row r="38" spans="1:4" ht="15" customHeight="1" x14ac:dyDescent="0.25">
      <c r="A38" s="49" t="s">
        <v>48</v>
      </c>
      <c r="B38" s="50"/>
      <c r="C38" s="51"/>
      <c r="D38" s="19">
        <f>2092.4+1531.6+1396.8</f>
        <v>5020.8</v>
      </c>
    </row>
    <row r="39" spans="1:4" ht="15" customHeight="1" x14ac:dyDescent="0.25">
      <c r="A39" s="49" t="s">
        <v>36</v>
      </c>
      <c r="B39" s="50"/>
      <c r="C39" s="51"/>
      <c r="D39" s="19">
        <f>3204.2+4751.7</f>
        <v>7955.9</v>
      </c>
    </row>
    <row r="40" spans="1:4" ht="15" customHeight="1" x14ac:dyDescent="0.25">
      <c r="A40" s="49" t="s">
        <v>37</v>
      </c>
      <c r="B40" s="50"/>
      <c r="C40" s="51"/>
      <c r="D40" s="19">
        <v>490849.39</v>
      </c>
    </row>
    <row r="41" spans="1:4" ht="15" customHeight="1" x14ac:dyDescent="0.25">
      <c r="A41" s="49" t="s">
        <v>38</v>
      </c>
      <c r="B41" s="50"/>
      <c r="C41" s="51"/>
      <c r="D41" s="19">
        <v>933.5</v>
      </c>
    </row>
    <row r="42" spans="1:4" ht="15" customHeight="1" x14ac:dyDescent="0.25">
      <c r="A42" s="49" t="s">
        <v>39</v>
      </c>
      <c r="B42" s="50"/>
      <c r="C42" s="51"/>
      <c r="D42" s="19">
        <v>2168.6999999999998</v>
      </c>
    </row>
    <row r="43" spans="1:4" ht="15" customHeight="1" x14ac:dyDescent="0.25">
      <c r="A43" s="49" t="s">
        <v>49</v>
      </c>
      <c r="B43" s="50"/>
      <c r="C43" s="51"/>
      <c r="D43" s="19">
        <f>3008.8+95</f>
        <v>3103.8</v>
      </c>
    </row>
    <row r="44" spans="1:4" ht="15" customHeight="1" x14ac:dyDescent="0.25">
      <c r="A44" s="49" t="s">
        <v>43</v>
      </c>
      <c r="B44" s="50"/>
      <c r="C44" s="51"/>
      <c r="D44" s="19">
        <v>340</v>
      </c>
    </row>
    <row r="45" spans="1:4" ht="15" customHeight="1" x14ac:dyDescent="0.25">
      <c r="A45" s="49" t="s">
        <v>50</v>
      </c>
      <c r="B45" s="50"/>
      <c r="C45" s="51"/>
      <c r="D45" s="19">
        <f>3238.6+4998</f>
        <v>8236.6</v>
      </c>
    </row>
    <row r="46" spans="1:4" ht="15" customHeight="1" x14ac:dyDescent="0.25">
      <c r="A46" s="49" t="s">
        <v>44</v>
      </c>
      <c r="B46" s="50"/>
      <c r="C46" s="51"/>
      <c r="D46" s="19">
        <v>112154.4</v>
      </c>
    </row>
    <row r="47" spans="1:4" ht="15" customHeight="1" x14ac:dyDescent="0.25">
      <c r="A47" s="49" t="s">
        <v>41</v>
      </c>
      <c r="B47" s="50"/>
      <c r="C47" s="51"/>
      <c r="D47" s="19">
        <v>35625</v>
      </c>
    </row>
    <row r="48" spans="1:4" ht="15" customHeight="1" x14ac:dyDescent="0.25">
      <c r="A48" s="49" t="s">
        <v>42</v>
      </c>
      <c r="B48" s="50"/>
      <c r="C48" s="51"/>
      <c r="D48" s="19">
        <v>17003</v>
      </c>
    </row>
    <row r="49" spans="1:4" ht="15" customHeight="1" x14ac:dyDescent="0.25">
      <c r="A49" s="49" t="s">
        <v>45</v>
      </c>
      <c r="B49" s="50"/>
      <c r="C49" s="51"/>
      <c r="D49" s="19">
        <v>35256.76</v>
      </c>
    </row>
    <row r="50" spans="1:4" ht="15.75" customHeight="1" x14ac:dyDescent="0.25">
      <c r="A50" s="66" t="s">
        <v>46</v>
      </c>
      <c r="B50" s="67"/>
      <c r="C50" s="68"/>
      <c r="D50" s="30">
        <v>4769.3</v>
      </c>
    </row>
    <row r="51" spans="1:4" ht="15.75" customHeight="1" x14ac:dyDescent="0.25">
      <c r="A51" s="66" t="s">
        <v>54</v>
      </c>
      <c r="B51" s="67"/>
      <c r="C51" s="68"/>
      <c r="D51" s="30">
        <v>1077.2</v>
      </c>
    </row>
    <row r="52" spans="1:4" ht="15.75" customHeight="1" x14ac:dyDescent="0.25">
      <c r="A52" s="49" t="s">
        <v>55</v>
      </c>
      <c r="B52" s="50"/>
      <c r="C52" s="51"/>
      <c r="D52" s="19">
        <v>973</v>
      </c>
    </row>
    <row r="53" spans="1:4" ht="15.75" customHeight="1" x14ac:dyDescent="0.25">
      <c r="A53" s="49" t="s">
        <v>60</v>
      </c>
      <c r="B53" s="50"/>
      <c r="C53" s="51"/>
      <c r="D53" s="19">
        <f>3000+1500</f>
        <v>4500</v>
      </c>
    </row>
    <row r="54" spans="1:4" ht="15.75" customHeight="1" x14ac:dyDescent="0.25">
      <c r="A54" s="49" t="s">
        <v>57</v>
      </c>
      <c r="B54" s="50"/>
      <c r="C54" s="51"/>
      <c r="D54" s="19">
        <f>90+683.7</f>
        <v>773.7</v>
      </c>
    </row>
    <row r="55" spans="1:4" ht="15.75" customHeight="1" x14ac:dyDescent="0.25">
      <c r="A55" s="49" t="s">
        <v>58</v>
      </c>
      <c r="B55" s="50"/>
      <c r="C55" s="51"/>
      <c r="D55" s="19">
        <v>5667.4</v>
      </c>
    </row>
    <row r="56" spans="1:4" ht="15.75" customHeight="1" thickBot="1" x14ac:dyDescent="0.3">
      <c r="A56" s="49" t="s">
        <v>59</v>
      </c>
      <c r="B56" s="50"/>
      <c r="C56" s="51"/>
      <c r="D56" s="19">
        <v>847.6</v>
      </c>
    </row>
    <row r="57" spans="1:4" ht="15.75" hidden="1" customHeight="1" x14ac:dyDescent="0.25">
      <c r="A57" s="49"/>
      <c r="B57" s="50"/>
      <c r="C57" s="51"/>
      <c r="D57" s="19"/>
    </row>
    <row r="58" spans="1:4" ht="15.75" hidden="1" customHeight="1" x14ac:dyDescent="0.25">
      <c r="A58" s="49"/>
      <c r="B58" s="50"/>
      <c r="C58" s="51"/>
      <c r="D58" s="19"/>
    </row>
    <row r="59" spans="1:4" ht="15.75" hidden="1" customHeight="1" thickBot="1" x14ac:dyDescent="0.3">
      <c r="A59" s="49"/>
      <c r="B59" s="50"/>
      <c r="C59" s="51"/>
      <c r="D59" s="19"/>
    </row>
    <row r="60" spans="1:4" ht="16.2" customHeight="1" thickBot="1" x14ac:dyDescent="0.3">
      <c r="A60" s="64" t="s">
        <v>3</v>
      </c>
      <c r="B60" s="65"/>
      <c r="C60" s="65"/>
      <c r="D60" s="31">
        <f>SUM(D35:D59)</f>
        <v>759484.04999999993</v>
      </c>
    </row>
    <row r="61" spans="1:4" ht="3.75" customHeight="1" x14ac:dyDescent="0.25"/>
    <row r="62" spans="1:4" s="33" customFormat="1" ht="16.2" customHeight="1" x14ac:dyDescent="0.25">
      <c r="B62" s="35" t="s">
        <v>6</v>
      </c>
      <c r="D62" s="36">
        <f>D60+D33+D27</f>
        <v>1726072.42</v>
      </c>
    </row>
    <row r="63" spans="1:4" ht="15.6" x14ac:dyDescent="0.3">
      <c r="B63" s="6" t="s">
        <v>30</v>
      </c>
      <c r="C63" s="2"/>
      <c r="D63" s="3">
        <f>C8-D62</f>
        <v>-501349.8899999999</v>
      </c>
    </row>
    <row r="64" spans="1:4" ht="15" customHeight="1" x14ac:dyDescent="0.3">
      <c r="B64" s="6" t="s">
        <v>53</v>
      </c>
      <c r="C64" s="2"/>
      <c r="D64" s="4">
        <f>D4+D63</f>
        <v>-649600.74999999988</v>
      </c>
    </row>
  </sheetData>
  <mergeCells count="49">
    <mergeCell ref="A3:C3"/>
    <mergeCell ref="A27:C27"/>
    <mergeCell ref="A29:C29"/>
    <mergeCell ref="A30:C30"/>
    <mergeCell ref="A31:C31"/>
    <mergeCell ref="A17:C17"/>
    <mergeCell ref="A18:C18"/>
    <mergeCell ref="A19:C19"/>
    <mergeCell ref="A20:C20"/>
    <mergeCell ref="A21:C21"/>
    <mergeCell ref="A22:C22"/>
    <mergeCell ref="A24:C24"/>
    <mergeCell ref="A25:C25"/>
    <mergeCell ref="A23:C23"/>
    <mergeCell ref="A26:C26"/>
    <mergeCell ref="B4:C4"/>
    <mergeCell ref="A7:B7"/>
    <mergeCell ref="A8:B8"/>
    <mergeCell ref="A9:D9"/>
    <mergeCell ref="B15:C15"/>
    <mergeCell ref="A60:C60"/>
    <mergeCell ref="A47:C47"/>
    <mergeCell ref="A48:C48"/>
    <mergeCell ref="A49:C49"/>
    <mergeCell ref="A50:C50"/>
    <mergeCell ref="A51:C51"/>
    <mergeCell ref="A52:C52"/>
    <mergeCell ref="A57:C57"/>
    <mergeCell ref="A58:C58"/>
    <mergeCell ref="A59:C59"/>
    <mergeCell ref="A43:C43"/>
    <mergeCell ref="A54:C54"/>
    <mergeCell ref="A55:C55"/>
    <mergeCell ref="A56:C56"/>
    <mergeCell ref="A44:C44"/>
    <mergeCell ref="A45:C45"/>
    <mergeCell ref="A46:C46"/>
    <mergeCell ref="A53:C53"/>
    <mergeCell ref="B28:D28"/>
    <mergeCell ref="A33:C33"/>
    <mergeCell ref="A35:C35"/>
    <mergeCell ref="A41:C41"/>
    <mergeCell ref="A42:C42"/>
    <mergeCell ref="A40:C40"/>
    <mergeCell ref="A37:C37"/>
    <mergeCell ref="A39:C39"/>
    <mergeCell ref="A32:C32"/>
    <mergeCell ref="A38:C38"/>
    <mergeCell ref="A36:C36"/>
  </mergeCells>
  <phoneticPr fontId="4" type="noConversion"/>
  <pageMargins left="0.7" right="0.7" top="0.75" bottom="0.75" header="0.3" footer="0.3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2023-03-03T02:57:04Z</cp:lastPrinted>
  <dcterms:created xsi:type="dcterms:W3CDTF">2012-01-24T09:54:37Z</dcterms:created>
  <dcterms:modified xsi:type="dcterms:W3CDTF">2023-03-21T02:50:22Z</dcterms:modified>
</cp:coreProperties>
</file>