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74" i="1" l="1"/>
  <c r="D73" i="1" l="1"/>
  <c r="D66" i="1" l="1"/>
  <c r="D56" i="1" l="1"/>
  <c r="D55" i="1"/>
  <c r="D49" i="1" l="1"/>
  <c r="D48" i="1"/>
  <c r="D45" i="1"/>
  <c r="D81" i="1" l="1"/>
  <c r="D27" i="1" l="1"/>
  <c r="D33" i="1" l="1"/>
  <c r="B14" i="1"/>
  <c r="C14" i="1" l="1"/>
  <c r="D13" i="1"/>
  <c r="D12" i="1" l="1"/>
  <c r="D11" i="1"/>
  <c r="D10" i="1"/>
  <c r="D8" i="1"/>
  <c r="D14" i="1" l="1"/>
  <c r="D83" i="1"/>
  <c r="D84" i="1" s="1"/>
  <c r="D85" i="1" s="1"/>
</calcChain>
</file>

<file path=xl/sharedStrings.xml><?xml version="1.0" encoding="utf-8"?>
<sst xmlns="http://schemas.openxmlformats.org/spreadsheetml/2006/main" count="78" uniqueCount="78">
  <si>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</si>
  <si>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</si>
  <si>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</si>
  <si>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</si>
  <si>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</si>
  <si>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</si>
  <si>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</si>
  <si>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</si>
  <si>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</si>
  <si>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</si>
  <si>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</si>
  <si>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</si>
  <si>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</si>
  <si>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</si>
  <si>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</si>
  <si>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Вознаграждение, координация с советом МКД</t>
  </si>
  <si>
    <t>Отведение стоков ОИ</t>
  </si>
  <si>
    <t>ОТЧЕТ по дому УДАРНАЯ,  92/1</t>
  </si>
  <si>
    <t>4. Расходы на коммунальные ресурсы, используемые в целях содержания общего имущества</t>
  </si>
  <si>
    <t>1. Средства на счете дома на 01.01.2021г.</t>
  </si>
  <si>
    <t>2. Начисления и поступления за 2021 год</t>
  </si>
  <si>
    <t>Входящее сальдо по оплате на 01.01.2021г.</t>
  </si>
  <si>
    <t xml:space="preserve">7. Накопительный счет за 2021 год                                </t>
  </si>
  <si>
    <t>Ремонт мусорного бака(колесо)   /январь 2021г</t>
  </si>
  <si>
    <t>Ремонт уличного освещения  /январь 2021г</t>
  </si>
  <si>
    <t>Ремонт освещения 1,2,3,4п-ды  /февраль 2021г</t>
  </si>
  <si>
    <t>Крепление труб отопления в подвале  /март 2021г</t>
  </si>
  <si>
    <t>Замена стояков ХВ, ГВ  кв.76,80,84,88,92,96  /апрель 2021г</t>
  </si>
  <si>
    <t>Замена лампы  /апрель 2021г</t>
  </si>
  <si>
    <t>Вывоз веток и мусора (а/машина)  /апрель 2021г</t>
  </si>
  <si>
    <t>Материалы для субботника  /июнь 2021г</t>
  </si>
  <si>
    <t xml:space="preserve">Ремонт входной двери, обрезка монтажной пены и покраска  /июнь 2021г </t>
  </si>
  <si>
    <t>Оштукатуривание стены  /июнь 2021г</t>
  </si>
  <si>
    <t>Ремонт забора на детской площадке  /июнь 2021г</t>
  </si>
  <si>
    <t>Ремонт подъездного освещения   /июнь 2021г</t>
  </si>
  <si>
    <t>Ремонт и установка перил  /июнь 2021г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</si>
  <si>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</si>
  <si>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</si>
  <si>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</si>
  <si>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</si>
  <si>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</si>
  <si>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Периодическое техническое освидетельствование лифтов 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</si>
  <si>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</si>
  <si>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</si>
  <si>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</si>
  <si>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</si>
  <si>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</si>
  <si>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</si>
  <si>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Тариф на тех/содерж-20,85, СОИ-факт, обслуживание ПУ-0,20кв.м, вознаграждение домкома-105,60 с помещения</t>
  </si>
  <si>
    <t>Материалы для субботника  /июль 2021г</t>
  </si>
  <si>
    <t>Ремонт урны, забора на детской площадке  /июль 2021г</t>
  </si>
  <si>
    <t>Завоз песка   /июль 2021г</t>
  </si>
  <si>
    <t>Наладочные работы ОДПУ  /апрель 2021г</t>
  </si>
  <si>
    <t>Замена стояков ХВ, ГВ  кв.14, 18  /июль 2021г</t>
  </si>
  <si>
    <t>Год постройки-1993, панельный, количество этажей-9, количество подъездов-4, количество лифтов-4, количество квартир-144, общая площадь - 7891,80, кол-во зарегистрированных-327</t>
  </si>
  <si>
    <t>Ремонт межпанельных швов кв.83,79,39,52,56,57  /август  2021г</t>
  </si>
  <si>
    <t>Ревизия эл/щита 1,2,3,4п  /август 2021г</t>
  </si>
  <si>
    <t>Осмотр ВРУ, ремонт освещения 1,2,3,4п, подвал  /август 2021г</t>
  </si>
  <si>
    <t>Заделка дыры в мусоропроводе 2п 4,5эт  /август  2021г</t>
  </si>
  <si>
    <t>Замена перил 3п  /август 2021г</t>
  </si>
  <si>
    <t>за   2021 год</t>
  </si>
  <si>
    <t>Задолженность на 01.01.2022г.</t>
  </si>
  <si>
    <t xml:space="preserve">8. Средства на счете дома на 01.01.2022г.    </t>
  </si>
  <si>
    <t>Покраска поручня 3п  /сентябрь 2021г</t>
  </si>
  <si>
    <t>Ремонт подъездного освещения   /сентябрь 2021г</t>
  </si>
  <si>
    <t>Страхование лифтов (Энергогарант)  /февраль 2021г</t>
  </si>
  <si>
    <t>Замена крана кв.44  /октябрь 2021г</t>
  </si>
  <si>
    <t>Замена колеса на мусорном баке 4п   /октябрь 2021г</t>
  </si>
  <si>
    <t>Замена перил, заливка пола, демонтаж дв. коробки, заделка тех.окон  /октябрь 2021г</t>
  </si>
  <si>
    <t>Ремонт подъездного освещения  /октябрь 2021г</t>
  </si>
  <si>
    <t>Ремонт подъезда № 1  /декабрь 2021г</t>
  </si>
  <si>
    <t>Замена колеса на мусорном баке 1п   /ноябрь 2021г</t>
  </si>
  <si>
    <t>Демонтаж и установка тамбурн.двери и п/ящика для показаний  /ноябрь 2021г</t>
  </si>
  <si>
    <t>Бетонирование порога под дверь 1п  /ноябрь 2021г</t>
  </si>
  <si>
    <t>Запенивание трещин м/у этажами и входной дверью  /ноябрь 2021г</t>
  </si>
  <si>
    <t>Замена фильтра ХВС /декабрь 2021г</t>
  </si>
  <si>
    <t>Установка информ.щита, п/ящиков 1п  /декабрь 2021г</t>
  </si>
  <si>
    <t>Установка поручней (доначисление за июнь, октябрь 2021)  /декабрь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</si>
</sst>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2" fillId="0" borderId="0" xfId="0" applyFont="1" applyAlignment="1"/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6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9" fillId="0" borderId="22" xfId="0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24" xfId="0" applyNumberFormat="1" applyFont="1" applyBorder="1" applyAlignment="1">
      <alignment vertical="top"/>
    </xf>
    <xf numFmtId="4" fontId="2" fillId="0" borderId="21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2" fillId="0" borderId="27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3" fillId="0" borderId="31" xfId="0" applyNumberFormat="1" applyFont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0" fillId="0" borderId="33" xfId="0" applyBorder="1" applyAlignment="1">
      <alignment horizontal="left" vertical="top" wrapText="1"/>
    </xf>
    <xf numFmtId="0" fontId="0" fillId="0" borderId="0" xfId="0" applyAlignment="1">
      <alignment horizontal="left" indent="2"/>
    </xf>
    <xf numFmtId="4" fontId="1" fillId="0" borderId="8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4" fontId="3" fillId="0" borderId="17" xfId="0" applyNumberFormat="1" applyFont="1" applyFill="1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6" xfId="0" applyBorder="1" applyAlignment="1">
      <alignment vertical="top"/>
    </xf>
    <xf numFmtId="0" fontId="2" fillId="0" borderId="0" xfId="0" applyFont="1" applyAlignment="1"/>
    <xf numFmtId="0" fontId="5" fillId="0" borderId="0" xfId="0" applyFont="1" applyBorder="1" applyAlignment="1">
      <alignment horizontal="right"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2" fillId="0" borderId="32" xfId="0" applyFont="1" applyBorder="1" applyAlignment="1">
      <alignment vertical="top" wrapText="1"/>
    </xf>
    <xf numFmtId="0" fontId="0" fillId="0" borderId="32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5" fillId="0" borderId="1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1" fillId="0" borderId="10" xfId="0" applyNumberFormat="1" applyFont="1" applyBorder="1" applyAlignment="1">
      <alignment horizontal="right"/>
    </xf>
    <xf numFmtId="0" fontId="0" fillId="0" borderId="8" xfId="0" applyBorder="1" applyAlignment="1">
      <alignment horizontal="right"/>
    </xf>
    <xf numFmtId="4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5" fillId="0" borderId="22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2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8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0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topLeftCell="A60" zoomScaleNormal="100" workbookViewId="0">
      <selection activeCell="G64" sqref="G64"/>
    </sheetView>
  </sheetViews>
  <sheetFormatPr defaultRowHeight="13.2" x14ac:dyDescent="0.25"/>
  <cols>
    <col min="1" max="1" width="19.88671875" customWidth="1"/>
    <col min="2" max="2" width="23.88671875" customWidth="1"/>
    <col min="3" max="3" width="30.33203125" customWidth="1"/>
    <col min="4" max="4" width="34.21875" customWidth="1"/>
  </cols>
  <sheetData>
    <row r="1" spans="1:10" ht="17.399999999999999" x14ac:dyDescent="0.3">
      <c r="B1" s="40" t="s">
        <v>17</v>
      </c>
      <c r="C1" s="40"/>
      <c r="D1" s="40"/>
      <c r="E1" s="40"/>
      <c r="F1" s="40"/>
      <c r="G1" s="40"/>
      <c r="H1" s="40"/>
      <c r="I1" s="40"/>
      <c r="J1" s="40"/>
    </row>
    <row r="2" spans="1:10" ht="18" thickBot="1" x14ac:dyDescent="0.35">
      <c r="B2" s="41" t="s">
        <v>60</v>
      </c>
      <c r="C2" s="41"/>
      <c r="D2" s="41"/>
      <c r="E2" s="41"/>
      <c r="F2" s="41"/>
      <c r="G2" s="41"/>
      <c r="H2" s="41"/>
      <c r="I2" s="41"/>
      <c r="J2" s="41"/>
    </row>
    <row r="3" spans="1:10" ht="57.6" customHeight="1" thickBot="1" x14ac:dyDescent="0.35">
      <c r="A3" s="55" t="s">
        <v>54</v>
      </c>
      <c r="B3" s="55"/>
      <c r="C3" s="56"/>
      <c r="D3" s="36" t="s">
        <v>48</v>
      </c>
      <c r="E3" s="34"/>
      <c r="F3" s="34"/>
      <c r="G3" s="34"/>
      <c r="H3" s="34"/>
      <c r="I3" s="34"/>
      <c r="J3" s="34"/>
    </row>
    <row r="4" spans="1:10" ht="18.600000000000001" customHeight="1" x14ac:dyDescent="0.3">
      <c r="B4" s="47" t="s">
        <v>19</v>
      </c>
      <c r="C4" s="47"/>
      <c r="D4" s="4">
        <v>-517607.06</v>
      </c>
    </row>
    <row r="5" spans="1:10" ht="15.6" x14ac:dyDescent="0.3">
      <c r="B5" s="42" t="s">
        <v>20</v>
      </c>
      <c r="C5" s="42"/>
      <c r="D5" s="42"/>
      <c r="E5" s="42"/>
      <c r="F5" s="42"/>
      <c r="G5" s="42"/>
      <c r="H5" s="42"/>
      <c r="I5" s="42"/>
      <c r="J5" s="42"/>
    </row>
    <row r="6" spans="1:10" s="28" customFormat="1" ht="15.75" customHeight="1" thickBot="1" x14ac:dyDescent="0.3">
      <c r="B6" s="30" t="s">
        <v>21</v>
      </c>
      <c r="D6" s="31">
        <v>-550007.36</v>
      </c>
    </row>
    <row r="7" spans="1:10" ht="14.4" thickBot="1" x14ac:dyDescent="0.3">
      <c r="A7" s="59" t="s">
        <v>8</v>
      </c>
      <c r="B7" s="60"/>
      <c r="C7" s="7" t="s">
        <v>9</v>
      </c>
      <c r="D7" s="8" t="s">
        <v>61</v>
      </c>
    </row>
    <row r="8" spans="1:10" ht="19.5" customHeight="1" thickBot="1" x14ac:dyDescent="0.35">
      <c r="A8" s="61">
        <v>2178464.75</v>
      </c>
      <c r="B8" s="62"/>
      <c r="C8" s="38">
        <v>2160292.37</v>
      </c>
      <c r="D8" s="39">
        <f>D6+C8-A8</f>
        <v>-568179.73999999976</v>
      </c>
    </row>
    <row r="9" spans="1:10" ht="12.75" customHeight="1" thickBot="1" x14ac:dyDescent="0.3">
      <c r="A9" s="63" t="s">
        <v>7</v>
      </c>
      <c r="B9" s="64"/>
      <c r="C9" s="64"/>
      <c r="D9" s="65"/>
    </row>
    <row r="10" spans="1:10" ht="17.25" customHeight="1" x14ac:dyDescent="0.25">
      <c r="A10" s="9" t="s">
        <v>10</v>
      </c>
      <c r="B10" s="10">
        <v>19497.189999999999</v>
      </c>
      <c r="C10" s="11">
        <v>19177.8</v>
      </c>
      <c r="D10" s="12">
        <f>C10-B10</f>
        <v>-319.38999999999942</v>
      </c>
    </row>
    <row r="11" spans="1:10" ht="15" customHeight="1" x14ac:dyDescent="0.25">
      <c r="A11" s="13" t="s">
        <v>11</v>
      </c>
      <c r="B11" s="14">
        <v>6508.58</v>
      </c>
      <c r="C11" s="15">
        <v>5718.93</v>
      </c>
      <c r="D11" s="16">
        <f>C11-B11</f>
        <v>-789.64999999999964</v>
      </c>
    </row>
    <row r="12" spans="1:10" ht="16.5" customHeight="1" x14ac:dyDescent="0.25">
      <c r="A12" s="13" t="s">
        <v>13</v>
      </c>
      <c r="B12" s="14">
        <v>105077.68</v>
      </c>
      <c r="C12" s="15">
        <v>114911.97</v>
      </c>
      <c r="D12" s="16">
        <f>C12-B12</f>
        <v>9834.2900000000081</v>
      </c>
    </row>
    <row r="13" spans="1:10" ht="16.5" customHeight="1" thickBot="1" x14ac:dyDescent="0.3">
      <c r="A13" s="17" t="s">
        <v>16</v>
      </c>
      <c r="B13" s="18">
        <v>11387.58</v>
      </c>
      <c r="C13" s="19">
        <v>11311.66</v>
      </c>
      <c r="D13" s="20">
        <f>C13-B13</f>
        <v>-75.920000000000073</v>
      </c>
    </row>
    <row r="14" spans="1:10" ht="19.5" customHeight="1" thickBot="1" x14ac:dyDescent="0.3">
      <c r="A14" s="21" t="s">
        <v>12</v>
      </c>
      <c r="B14" s="22">
        <f>SUM(B10:B13)</f>
        <v>142471.02999999997</v>
      </c>
      <c r="C14" s="23">
        <f>SUM(C10:C13)</f>
        <v>151120.36000000002</v>
      </c>
      <c r="D14" s="24">
        <f>SUM(D10:D13)</f>
        <v>8649.330000000009</v>
      </c>
    </row>
    <row r="15" spans="1:10" s="28" customFormat="1" ht="18" customHeight="1" x14ac:dyDescent="0.25">
      <c r="B15" s="48" t="s">
        <v>4</v>
      </c>
      <c r="C15" s="48"/>
      <c r="D15" s="5">
        <f>D8+187632.72</f>
        <v>-380547.01999999979</v>
      </c>
    </row>
    <row r="16" spans="1:10" s="28" customFormat="1" ht="20.25" customHeight="1" thickBot="1" x14ac:dyDescent="0.3">
      <c r="B16" s="29" t="s">
        <v>2</v>
      </c>
    </row>
    <row r="17" spans="1:4" ht="15" customHeight="1" x14ac:dyDescent="0.25">
      <c r="A17" s="70" t="s">
        <v>36</v>
      </c>
      <c r="B17" s="69"/>
      <c r="C17" s="69"/>
      <c r="D17" s="12">
        <v>52079.94</v>
      </c>
    </row>
    <row r="18" spans="1:4" ht="15.75" customHeight="1" x14ac:dyDescent="0.25">
      <c r="A18" s="46" t="s">
        <v>37</v>
      </c>
      <c r="B18" s="45"/>
      <c r="C18" s="45"/>
      <c r="D18" s="16">
        <v>16097.44</v>
      </c>
    </row>
    <row r="19" spans="1:4" ht="15.75" customHeight="1" x14ac:dyDescent="0.25">
      <c r="A19" s="46" t="s">
        <v>38</v>
      </c>
      <c r="B19" s="45"/>
      <c r="C19" s="45"/>
      <c r="D19" s="16">
        <v>49745.89</v>
      </c>
    </row>
    <row r="20" spans="1:4" ht="14.25" customHeight="1" x14ac:dyDescent="0.25">
      <c r="A20" s="46" t="s">
        <v>0</v>
      </c>
      <c r="B20" s="45"/>
      <c r="C20" s="45"/>
      <c r="D20" s="16">
        <v>64412.77</v>
      </c>
    </row>
    <row r="21" spans="1:4" ht="15.75" customHeight="1" x14ac:dyDescent="0.25">
      <c r="A21" s="46" t="s">
        <v>39</v>
      </c>
      <c r="B21" s="45"/>
      <c r="C21" s="45"/>
      <c r="D21" s="16">
        <v>645508.92000000004</v>
      </c>
    </row>
    <row r="22" spans="1:4" ht="15" customHeight="1" x14ac:dyDescent="0.25">
      <c r="A22" s="44" t="s">
        <v>40</v>
      </c>
      <c r="B22" s="45"/>
      <c r="C22" s="45"/>
      <c r="D22" s="16">
        <v>316871.52</v>
      </c>
    </row>
    <row r="23" spans="1:4" ht="15" x14ac:dyDescent="0.25">
      <c r="A23" s="44" t="s">
        <v>41</v>
      </c>
      <c r="B23" s="45"/>
      <c r="C23" s="45"/>
      <c r="D23" s="16">
        <v>0</v>
      </c>
    </row>
    <row r="24" spans="1:4" ht="15" x14ac:dyDescent="0.25">
      <c r="A24" s="46" t="s">
        <v>42</v>
      </c>
      <c r="B24" s="45"/>
      <c r="C24" s="45"/>
      <c r="D24" s="16">
        <v>279825.40000000002</v>
      </c>
    </row>
    <row r="25" spans="1:4" ht="15.75" customHeight="1" x14ac:dyDescent="0.25">
      <c r="A25" s="46" t="s">
        <v>15</v>
      </c>
      <c r="B25" s="45"/>
      <c r="C25" s="45"/>
      <c r="D25" s="16">
        <v>122013</v>
      </c>
    </row>
    <row r="26" spans="1:4" ht="15.75" customHeight="1" thickBot="1" x14ac:dyDescent="0.3">
      <c r="A26" s="53" t="s">
        <v>43</v>
      </c>
      <c r="B26" s="54"/>
      <c r="C26" s="54"/>
      <c r="D26" s="32">
        <v>12540</v>
      </c>
    </row>
    <row r="27" spans="1:4" ht="17.25" customHeight="1" thickBot="1" x14ac:dyDescent="0.3">
      <c r="A27" s="57" t="s">
        <v>1</v>
      </c>
      <c r="B27" s="58"/>
      <c r="C27" s="58"/>
      <c r="D27" s="27">
        <f>SUM(D17:D26)</f>
        <v>1559094.88</v>
      </c>
    </row>
    <row r="28" spans="1:4" ht="35.25" customHeight="1" thickBot="1" x14ac:dyDescent="0.3">
      <c r="B28" s="51" t="s">
        <v>18</v>
      </c>
      <c r="C28" s="52"/>
      <c r="D28" s="52"/>
    </row>
    <row r="29" spans="1:4" ht="15.75" customHeight="1" x14ac:dyDescent="0.25">
      <c r="A29" s="70" t="s">
        <v>44</v>
      </c>
      <c r="B29" s="69"/>
      <c r="C29" s="69"/>
      <c r="D29" s="12">
        <v>19497.77</v>
      </c>
    </row>
    <row r="30" spans="1:4" ht="15.75" customHeight="1" x14ac:dyDescent="0.25">
      <c r="A30" s="46" t="s">
        <v>45</v>
      </c>
      <c r="B30" s="45"/>
      <c r="C30" s="45"/>
      <c r="D30" s="16">
        <v>8135.82</v>
      </c>
    </row>
    <row r="31" spans="1:4" ht="15.75" customHeight="1" x14ac:dyDescent="0.25">
      <c r="A31" s="46" t="s">
        <v>46</v>
      </c>
      <c r="B31" s="45"/>
      <c r="C31" s="45"/>
      <c r="D31" s="16">
        <v>104767.62</v>
      </c>
    </row>
    <row r="32" spans="1:4" ht="15.75" customHeight="1" thickBot="1" x14ac:dyDescent="0.3">
      <c r="A32" s="49" t="s">
        <v>47</v>
      </c>
      <c r="B32" s="50"/>
      <c r="C32" s="50"/>
      <c r="D32" s="25">
        <v>11387.1</v>
      </c>
    </row>
    <row r="33" spans="1:4" ht="15.75" customHeight="1" thickBot="1" x14ac:dyDescent="0.3">
      <c r="A33" s="66" t="s">
        <v>14</v>
      </c>
      <c r="B33" s="67"/>
      <c r="C33" s="67"/>
      <c r="D33" s="26">
        <f>SUM(D29:D32)</f>
        <v>143788.31</v>
      </c>
    </row>
    <row r="34" spans="1:4" s="28" customFormat="1" ht="30" customHeight="1" thickBot="1" x14ac:dyDescent="0.3">
      <c r="B34" s="35" t="s">
        <v>5</v>
      </c>
    </row>
    <row r="35" spans="1:4" ht="14.25" customHeight="1" x14ac:dyDescent="0.25">
      <c r="A35" s="68" t="s">
        <v>23</v>
      </c>
      <c r="B35" s="69"/>
      <c r="C35" s="69"/>
      <c r="D35" s="12">
        <v>441.2</v>
      </c>
    </row>
    <row r="36" spans="1:4" ht="15" customHeight="1" x14ac:dyDescent="0.25">
      <c r="A36" s="44" t="s">
        <v>24</v>
      </c>
      <c r="B36" s="45"/>
      <c r="C36" s="45"/>
      <c r="D36" s="16">
        <v>797.4</v>
      </c>
    </row>
    <row r="37" spans="1:4" ht="15" customHeight="1" x14ac:dyDescent="0.25">
      <c r="A37" s="44" t="s">
        <v>25</v>
      </c>
      <c r="B37" s="45"/>
      <c r="C37" s="45"/>
      <c r="D37" s="16">
        <v>609.79999999999995</v>
      </c>
    </row>
    <row r="38" spans="1:4" ht="15" customHeight="1" x14ac:dyDescent="0.25">
      <c r="A38" s="44" t="s">
        <v>65</v>
      </c>
      <c r="B38" s="45"/>
      <c r="C38" s="45"/>
      <c r="D38" s="16">
        <v>1150</v>
      </c>
    </row>
    <row r="39" spans="1:4" ht="15" customHeight="1" x14ac:dyDescent="0.25">
      <c r="A39" s="44" t="s">
        <v>26</v>
      </c>
      <c r="B39" s="45"/>
      <c r="C39" s="45"/>
      <c r="D39" s="16">
        <v>592.6</v>
      </c>
    </row>
    <row r="40" spans="1:4" ht="15.75" customHeight="1" x14ac:dyDescent="0.25">
      <c r="A40" s="44" t="s">
        <v>27</v>
      </c>
      <c r="B40" s="45"/>
      <c r="C40" s="45"/>
      <c r="D40" s="16">
        <v>38306.15</v>
      </c>
    </row>
    <row r="41" spans="1:4" ht="14.25" customHeight="1" x14ac:dyDescent="0.25">
      <c r="A41" s="44" t="s">
        <v>28</v>
      </c>
      <c r="B41" s="45"/>
      <c r="C41" s="45"/>
      <c r="D41" s="16">
        <v>50</v>
      </c>
    </row>
    <row r="42" spans="1:4" ht="17.25" customHeight="1" x14ac:dyDescent="0.25">
      <c r="A42" s="71" t="s">
        <v>29</v>
      </c>
      <c r="B42" s="72"/>
      <c r="C42" s="73"/>
      <c r="D42" s="16">
        <v>6385.1</v>
      </c>
    </row>
    <row r="43" spans="1:4" ht="15" customHeight="1" x14ac:dyDescent="0.25">
      <c r="A43" s="71" t="s">
        <v>52</v>
      </c>
      <c r="B43" s="72"/>
      <c r="C43" s="73"/>
      <c r="D43" s="16">
        <v>1560</v>
      </c>
    </row>
    <row r="44" spans="1:4" ht="14.25" customHeight="1" x14ac:dyDescent="0.25">
      <c r="A44" s="44" t="s">
        <v>30</v>
      </c>
      <c r="B44" s="45"/>
      <c r="C44" s="45"/>
      <c r="D44" s="16">
        <v>982.8</v>
      </c>
    </row>
    <row r="45" spans="1:4" ht="13.5" customHeight="1" x14ac:dyDescent="0.25">
      <c r="A45" s="44" t="s">
        <v>31</v>
      </c>
      <c r="B45" s="45"/>
      <c r="C45" s="45"/>
      <c r="D45" s="16">
        <f>1077.2+1797.2</f>
        <v>2874.4</v>
      </c>
    </row>
    <row r="46" spans="1:4" ht="14.25" customHeight="1" x14ac:dyDescent="0.25">
      <c r="A46" s="71" t="s">
        <v>32</v>
      </c>
      <c r="B46" s="72"/>
      <c r="C46" s="73"/>
      <c r="D46" s="16">
        <v>552.6</v>
      </c>
    </row>
    <row r="47" spans="1:4" ht="13.5" customHeight="1" x14ac:dyDescent="0.25">
      <c r="A47" s="71" t="s">
        <v>33</v>
      </c>
      <c r="B47" s="72"/>
      <c r="C47" s="73"/>
      <c r="D47" s="16">
        <v>562.6</v>
      </c>
    </row>
    <row r="48" spans="1:4" ht="14.25" customHeight="1" x14ac:dyDescent="0.25">
      <c r="A48" s="71" t="s">
        <v>34</v>
      </c>
      <c r="B48" s="72"/>
      <c r="C48" s="73"/>
      <c r="D48" s="16">
        <f>300+319.7</f>
        <v>619.70000000000005</v>
      </c>
    </row>
    <row r="49" spans="1:4" ht="17.25" customHeight="1" x14ac:dyDescent="0.25">
      <c r="A49" s="71" t="s">
        <v>35</v>
      </c>
      <c r="B49" s="72"/>
      <c r="C49" s="73"/>
      <c r="D49" s="16">
        <f>1422.1+1664.7</f>
        <v>3086.8</v>
      </c>
    </row>
    <row r="50" spans="1:4" ht="15" customHeight="1" x14ac:dyDescent="0.25">
      <c r="A50" s="71" t="s">
        <v>49</v>
      </c>
      <c r="B50" s="72"/>
      <c r="C50" s="73"/>
      <c r="D50" s="16">
        <v>830.7</v>
      </c>
    </row>
    <row r="51" spans="1:4" ht="15.75" customHeight="1" x14ac:dyDescent="0.25">
      <c r="A51" s="71" t="s">
        <v>50</v>
      </c>
      <c r="B51" s="72"/>
      <c r="C51" s="73"/>
      <c r="D51" s="16">
        <v>556.4</v>
      </c>
    </row>
    <row r="52" spans="1:4" ht="15.75" customHeight="1" x14ac:dyDescent="0.25">
      <c r="A52" s="71" t="s">
        <v>51</v>
      </c>
      <c r="B52" s="72"/>
      <c r="C52" s="73"/>
      <c r="D52" s="16">
        <v>3100</v>
      </c>
    </row>
    <row r="53" spans="1:4" ht="15.75" customHeight="1" x14ac:dyDescent="0.25">
      <c r="A53" s="71" t="s">
        <v>53</v>
      </c>
      <c r="B53" s="72"/>
      <c r="C53" s="73"/>
      <c r="D53" s="16">
        <v>22043.87</v>
      </c>
    </row>
    <row r="54" spans="1:4" ht="15.75" customHeight="1" x14ac:dyDescent="0.25">
      <c r="A54" s="74" t="s">
        <v>55</v>
      </c>
      <c r="B54" s="75"/>
      <c r="C54" s="76"/>
      <c r="D54" s="43">
        <v>37575</v>
      </c>
    </row>
    <row r="55" spans="1:4" ht="15.75" customHeight="1" x14ac:dyDescent="0.25">
      <c r="A55" s="71" t="s">
        <v>56</v>
      </c>
      <c r="B55" s="72"/>
      <c r="C55" s="73"/>
      <c r="D55" s="16">
        <f>2296.2+634.2+2905.4</f>
        <v>5835.7999999999993</v>
      </c>
    </row>
    <row r="56" spans="1:4" ht="15.75" customHeight="1" x14ac:dyDescent="0.25">
      <c r="A56" s="71" t="s">
        <v>57</v>
      </c>
      <c r="B56" s="72"/>
      <c r="C56" s="73"/>
      <c r="D56" s="16">
        <f>75+300+165</f>
        <v>540</v>
      </c>
    </row>
    <row r="57" spans="1:4" ht="15.75" customHeight="1" x14ac:dyDescent="0.25">
      <c r="A57" s="71" t="s">
        <v>58</v>
      </c>
      <c r="B57" s="72"/>
      <c r="C57" s="73"/>
      <c r="D57" s="16">
        <v>425.1</v>
      </c>
    </row>
    <row r="58" spans="1:4" ht="15.75" customHeight="1" x14ac:dyDescent="0.25">
      <c r="A58" s="71" t="s">
        <v>59</v>
      </c>
      <c r="B58" s="72"/>
      <c r="C58" s="73"/>
      <c r="D58" s="32">
        <v>1592.2</v>
      </c>
    </row>
    <row r="59" spans="1:4" ht="18" customHeight="1" x14ac:dyDescent="0.25">
      <c r="A59" s="71" t="s">
        <v>63</v>
      </c>
      <c r="B59" s="72"/>
      <c r="C59" s="73"/>
      <c r="D59" s="32">
        <v>434.3</v>
      </c>
    </row>
    <row r="60" spans="1:4" ht="15.75" customHeight="1" x14ac:dyDescent="0.25">
      <c r="A60" s="71" t="s">
        <v>64</v>
      </c>
      <c r="B60" s="72"/>
      <c r="C60" s="73"/>
      <c r="D60" s="32">
        <v>763.4</v>
      </c>
    </row>
    <row r="61" spans="1:4" ht="15.75" customHeight="1" x14ac:dyDescent="0.25">
      <c r="A61" s="77" t="s">
        <v>66</v>
      </c>
      <c r="B61" s="78"/>
      <c r="C61" s="79"/>
      <c r="D61" s="32">
        <v>596.79999999999995</v>
      </c>
    </row>
    <row r="62" spans="1:4" ht="15.75" customHeight="1" x14ac:dyDescent="0.25">
      <c r="A62" s="77" t="s">
        <v>67</v>
      </c>
      <c r="B62" s="78"/>
      <c r="C62" s="79"/>
      <c r="D62" s="32">
        <v>888.6</v>
      </c>
    </row>
    <row r="63" spans="1:4" ht="15.75" customHeight="1" x14ac:dyDescent="0.25">
      <c r="A63" s="77" t="s">
        <v>68</v>
      </c>
      <c r="B63" s="78"/>
      <c r="C63" s="79"/>
      <c r="D63" s="32">
        <v>13760.1</v>
      </c>
    </row>
    <row r="64" spans="1:4" ht="15.75" customHeight="1" x14ac:dyDescent="0.25">
      <c r="A64" s="77" t="s">
        <v>69</v>
      </c>
      <c r="B64" s="78"/>
      <c r="C64" s="79"/>
      <c r="D64" s="32">
        <v>104715.12</v>
      </c>
    </row>
    <row r="65" spans="1:4" ht="15.75" customHeight="1" x14ac:dyDescent="0.25">
      <c r="A65" s="77" t="s">
        <v>71</v>
      </c>
      <c r="B65" s="78"/>
      <c r="C65" s="79"/>
      <c r="D65" s="32">
        <v>888.6</v>
      </c>
    </row>
    <row r="66" spans="1:4" ht="15.75" customHeight="1" x14ac:dyDescent="0.25">
      <c r="A66" s="77" t="s">
        <v>72</v>
      </c>
      <c r="B66" s="78"/>
      <c r="C66" s="79"/>
      <c r="D66" s="32">
        <f>896.9+37463.6</f>
        <v>38360.5</v>
      </c>
    </row>
    <row r="67" spans="1:4" ht="15.75" customHeight="1" x14ac:dyDescent="0.25">
      <c r="A67" s="77" t="s">
        <v>73</v>
      </c>
      <c r="B67" s="78"/>
      <c r="C67" s="79"/>
      <c r="D67" s="32">
        <v>2465.4</v>
      </c>
    </row>
    <row r="68" spans="1:4" ht="15.75" customHeight="1" x14ac:dyDescent="0.25">
      <c r="A68" s="77" t="s">
        <v>74</v>
      </c>
      <c r="B68" s="78"/>
      <c r="C68" s="79"/>
      <c r="D68" s="32">
        <v>1437.2</v>
      </c>
    </row>
    <row r="69" spans="1:4" ht="15.75" hidden="1" customHeight="1" x14ac:dyDescent="0.25">
      <c r="A69" s="77"/>
      <c r="B69" s="78"/>
      <c r="C69" s="79"/>
      <c r="D69" s="32"/>
    </row>
    <row r="70" spans="1:4" ht="15.75" hidden="1" customHeight="1" x14ac:dyDescent="0.25">
      <c r="A70" s="77"/>
      <c r="B70" s="78"/>
      <c r="C70" s="79"/>
      <c r="D70" s="32"/>
    </row>
    <row r="71" spans="1:4" ht="15" customHeight="1" x14ac:dyDescent="0.25">
      <c r="A71" s="77" t="s">
        <v>70</v>
      </c>
      <c r="B71" s="78"/>
      <c r="C71" s="79"/>
      <c r="D71" s="32">
        <v>133337.75</v>
      </c>
    </row>
    <row r="72" spans="1:4" ht="15.75" customHeight="1" x14ac:dyDescent="0.25">
      <c r="A72" s="77" t="s">
        <v>75</v>
      </c>
      <c r="B72" s="78"/>
      <c r="C72" s="79"/>
      <c r="D72" s="32">
        <v>3163.5</v>
      </c>
    </row>
    <row r="73" spans="1:4" ht="15.75" customHeight="1" x14ac:dyDescent="0.25">
      <c r="A73" s="77" t="s">
        <v>76</v>
      </c>
      <c r="B73" s="78"/>
      <c r="C73" s="79"/>
      <c r="D73" s="32">
        <f>550.4+15270.2</f>
        <v>15820.6</v>
      </c>
    </row>
    <row r="74" spans="1:4" ht="15.75" customHeight="1" thickBot="1" x14ac:dyDescent="0.3">
      <c r="A74" s="77" t="s">
        <v>77</v>
      </c>
      <c r="B74" s="78"/>
      <c r="C74" s="79"/>
      <c r="D74" s="32">
        <f>3150+2550</f>
        <v>5700</v>
      </c>
    </row>
    <row r="75" spans="1:4" ht="15.75" hidden="1" customHeight="1" x14ac:dyDescent="0.25">
      <c r="A75" s="77"/>
      <c r="B75" s="78"/>
      <c r="C75" s="79"/>
      <c r="D75" s="32"/>
    </row>
    <row r="76" spans="1:4" ht="15.75" hidden="1" customHeight="1" x14ac:dyDescent="0.25">
      <c r="A76" s="77"/>
      <c r="B76" s="78"/>
      <c r="C76" s="79"/>
      <c r="D76" s="32"/>
    </row>
    <row r="77" spans="1:4" ht="15.75" hidden="1" customHeight="1" x14ac:dyDescent="0.25">
      <c r="A77" s="77"/>
      <c r="B77" s="78"/>
      <c r="C77" s="79"/>
      <c r="D77" s="32"/>
    </row>
    <row r="78" spans="1:4" ht="15.75" hidden="1" customHeight="1" x14ac:dyDescent="0.25">
      <c r="A78" s="77"/>
      <c r="B78" s="78"/>
      <c r="C78" s="79"/>
      <c r="D78" s="32"/>
    </row>
    <row r="79" spans="1:4" ht="15.75" hidden="1" customHeight="1" x14ac:dyDescent="0.25">
      <c r="A79" s="77"/>
      <c r="B79" s="78"/>
      <c r="C79" s="79"/>
      <c r="D79" s="32"/>
    </row>
    <row r="80" spans="1:4" ht="15.75" hidden="1" customHeight="1" thickBot="1" x14ac:dyDescent="0.3">
      <c r="A80" s="77"/>
      <c r="B80" s="78"/>
      <c r="C80" s="79"/>
      <c r="D80" s="32"/>
    </row>
    <row r="81" spans="1:5" ht="15" customHeight="1" thickBot="1" x14ac:dyDescent="0.3">
      <c r="A81" s="57" t="s">
        <v>3</v>
      </c>
      <c r="B81" s="58"/>
      <c r="C81" s="58"/>
      <c r="D81" s="27">
        <f>SUM(D35:D80)</f>
        <v>453402.09</v>
      </c>
    </row>
    <row r="82" spans="1:5" ht="3.75" customHeight="1" x14ac:dyDescent="0.25"/>
    <row r="83" spans="1:5" s="28" customFormat="1" ht="16.5" customHeight="1" x14ac:dyDescent="0.25">
      <c r="B83" s="29" t="s">
        <v>6</v>
      </c>
      <c r="D83" s="33">
        <f>D33+D27+D81</f>
        <v>2156285.2799999998</v>
      </c>
    </row>
    <row r="84" spans="1:5" ht="15.6" x14ac:dyDescent="0.3">
      <c r="B84" s="6" t="s">
        <v>22</v>
      </c>
      <c r="C84" s="1"/>
      <c r="D84" s="2">
        <f>C8-D83</f>
        <v>4007.0900000003166</v>
      </c>
    </row>
    <row r="85" spans="1:5" ht="15" customHeight="1" x14ac:dyDescent="0.3">
      <c r="B85" s="6" t="s">
        <v>62</v>
      </c>
      <c r="C85" s="1"/>
      <c r="D85" s="3">
        <f>D4+D84</f>
        <v>-513599.96999999968</v>
      </c>
    </row>
    <row r="86" spans="1:5" x14ac:dyDescent="0.25">
      <c r="E86" s="37"/>
    </row>
  </sheetData>
  <mergeCells count="70">
    <mergeCell ref="A72:C72"/>
    <mergeCell ref="A62:C62"/>
    <mergeCell ref="A73:C73"/>
    <mergeCell ref="A80:C80"/>
    <mergeCell ref="A63:C63"/>
    <mergeCell ref="A64:C64"/>
    <mergeCell ref="A65:C65"/>
    <mergeCell ref="A70:C70"/>
    <mergeCell ref="A74:C74"/>
    <mergeCell ref="A75:C75"/>
    <mergeCell ref="A76:C76"/>
    <mergeCell ref="A77:C77"/>
    <mergeCell ref="A78:C78"/>
    <mergeCell ref="A79:C79"/>
    <mergeCell ref="A66:C66"/>
    <mergeCell ref="A67:C67"/>
    <mergeCell ref="A68:C68"/>
    <mergeCell ref="A69:C69"/>
    <mergeCell ref="A71:C71"/>
    <mergeCell ref="A54:C54"/>
    <mergeCell ref="A55:C55"/>
    <mergeCell ref="A57:C57"/>
    <mergeCell ref="A61:C61"/>
    <mergeCell ref="A56:C56"/>
    <mergeCell ref="A59:C59"/>
    <mergeCell ref="A60:C60"/>
    <mergeCell ref="A58:C58"/>
    <mergeCell ref="A51:C51"/>
    <mergeCell ref="A52:C52"/>
    <mergeCell ref="A48:C48"/>
    <mergeCell ref="A50:C50"/>
    <mergeCell ref="A53:C53"/>
    <mergeCell ref="A37:C37"/>
    <mergeCell ref="A39:C39"/>
    <mergeCell ref="A46:C46"/>
    <mergeCell ref="A47:C47"/>
    <mergeCell ref="A49:C49"/>
    <mergeCell ref="A45:C45"/>
    <mergeCell ref="A41:C41"/>
    <mergeCell ref="A40:C40"/>
    <mergeCell ref="A42:C42"/>
    <mergeCell ref="A43:C43"/>
    <mergeCell ref="A44:C44"/>
    <mergeCell ref="A38:C38"/>
    <mergeCell ref="A3:C3"/>
    <mergeCell ref="A81:C81"/>
    <mergeCell ref="A7:B7"/>
    <mergeCell ref="A8:B8"/>
    <mergeCell ref="A9:D9"/>
    <mergeCell ref="A33:C33"/>
    <mergeCell ref="A35:C35"/>
    <mergeCell ref="A27:C27"/>
    <mergeCell ref="A29:C29"/>
    <mergeCell ref="A30:C30"/>
    <mergeCell ref="A31:C31"/>
    <mergeCell ref="A17:C17"/>
    <mergeCell ref="A18:C18"/>
    <mergeCell ref="A21:C21"/>
    <mergeCell ref="A22:C22"/>
    <mergeCell ref="A19:C19"/>
    <mergeCell ref="A36:C36"/>
    <mergeCell ref="A20:C20"/>
    <mergeCell ref="B4:C4"/>
    <mergeCell ref="B15:C15"/>
    <mergeCell ref="A24:C24"/>
    <mergeCell ref="A25:C25"/>
    <mergeCell ref="A23:C23"/>
    <mergeCell ref="A32:C32"/>
    <mergeCell ref="B28:D28"/>
    <mergeCell ref="A26:C26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2022-03-18T06:29:00Z</cp:lastPrinted>
  <dcterms:created xsi:type="dcterms:W3CDTF">2012-01-24T09:54:37Z</dcterms:created>
  <dcterms:modified xsi:type="dcterms:W3CDTF">2022-03-18T06:29:22Z</dcterms:modified>
</cp:coreProperties>
</file>