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80" i="1" l="1"/>
  <c r="D65" i="1" l="1"/>
  <c r="D56" i="1" l="1"/>
  <c r="D51" i="1" l="1"/>
  <c r="D50" i="1"/>
  <c r="D49" i="1"/>
  <c r="D44" i="1" l="1"/>
  <c r="D8" i="1" l="1"/>
  <c r="D28" i="1" l="1"/>
  <c r="D34" i="1"/>
  <c r="D81" i="1" l="1"/>
  <c r="C14" i="1"/>
  <c r="B14" i="1"/>
  <c r="D13" i="1"/>
  <c r="D12" i="1" l="1"/>
  <c r="D11" i="1"/>
  <c r="D10" i="1"/>
  <c r="D14" i="1" l="1"/>
  <c r="D82" i="1"/>
  <c r="D83" i="1" s="1"/>
</calcChain>
</file>

<file path=xl/sharedStrings.xml><?xml version="1.0" encoding="utf-8"?>
<sst xmlns="http://schemas.openxmlformats.org/spreadsheetml/2006/main" count="84" uniqueCount="84">
  <si>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</si>
  <si>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</si>
  <si>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</si>
  <si>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</si>
  <si>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</si>
  <si>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</si>
  <si>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</si>
  <si>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</si>
  <si>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</si>
  <si>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</si>
  <si>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</si>
  <si>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</si>
  <si>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</si>
  <si>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</si>
  <si>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</si>
  <si>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5. Расходы по подрядным работам, текущему ремонту</t>
  </si>
  <si>
    <t>ИТОГО расходов по подрядным работам, текущему ремонту</t>
  </si>
  <si>
    <t>Отведение стоков ОИ</t>
  </si>
  <si>
    <t>ОТЧЕТ по дому КОММУНАРСКИЙ,  16/1</t>
  </si>
  <si>
    <t>Услуги охраны, диспетчеризации ("Сибирь-Мониторинг", ЧОО "Русич")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</si>
  <si>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</si>
  <si>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</si>
  <si>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</si>
  <si>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</si>
  <si>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Установка манометров 1п  /январь 2021г</t>
  </si>
  <si>
    <t>Ремонт двери на мусорной камере  /январь 2021г</t>
  </si>
  <si>
    <t>Ремонт подъездного освещения  /январь 2021г</t>
  </si>
  <si>
    <t>Ремонт освещения 3п  /февраль 2021г</t>
  </si>
  <si>
    <t>Ремонт подъездного освещения  /апрель 2021г</t>
  </si>
  <si>
    <t>Ремонт освещения 3п  /май  2021г</t>
  </si>
  <si>
    <t>Материалы для субботника  /июнь 2021г</t>
  </si>
  <si>
    <t>Завоз и разравнивание ПГС  /июнь 2021г</t>
  </si>
  <si>
    <t>Опиловка, погрузка и вывоз веток, ремонт лавочки  /июнь 2021г</t>
  </si>
  <si>
    <t>Ремонт освещения в подъезде  /июнь 2021г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</si>
  <si>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</si>
  <si>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</si>
  <si>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</si>
  <si>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</si>
  <si>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Комплексное обслуживание лифтов </t>
  </si>
  <si>
    <t xml:space="preserve">Периодическое техническое освидетельствование лифтов </t>
  </si>
  <si>
    <t xml:space="preserve">Услуги управления МКД </t>
  </si>
  <si>
    <t>Тех.обслуживание приборов учета</t>
  </si>
  <si>
    <t>Расходы по ГВС на содержание ОИ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</si>
  <si>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</si>
  <si>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</si>
  <si>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</si>
  <si>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>Вывоз мусора (а/машина)  /май 2021г</t>
  </si>
  <si>
    <t>Замена авар.стояков системы ХВС кв.50, 57  /май 2021г</t>
  </si>
  <si>
    <t>Замена стояков отопления кв.52, 56, 60  /апрель 2021г</t>
  </si>
  <si>
    <t>Ревизия эл.щита кв.95, 96  /март 2021г</t>
  </si>
  <si>
    <t>Крепление труб, провисших стояков ХВ, ГВ в подвале 1, 2п  /февраль 2021г</t>
  </si>
  <si>
    <t>Тариф на тех/содерж-20,85, СОИ-факт,  вознаграждение домкома-84,47 с помещения</t>
  </si>
  <si>
    <t>Ремонт детской площадки  /июль 2021г</t>
  </si>
  <si>
    <t>Завоз песка  /июль 2021г</t>
  </si>
  <si>
    <t>Установка лавочек и урны, раскидывание песка  /июль 2021г</t>
  </si>
  <si>
    <t>Замена стояка канализации кв.86, 90  /июль 2021г</t>
  </si>
  <si>
    <t>Год постройки-1987, панельный, количество этажей-9, количество подъездов-4, количество лифтов-4, количество жилых квартир-137, кол-во нежилых помещений-7, общая площадь дома - 8 266,00 кв.м, кол-во зарегистрированных-255</t>
  </si>
  <si>
    <t>Ремонт перил, заделка отверстий пеной  /август 2021г</t>
  </si>
  <si>
    <t>Ремонт канализации кв.103, замена стояков ХВС, ГВС кв.81  /авгут 2021г</t>
  </si>
  <si>
    <t>за     2021 год</t>
  </si>
  <si>
    <t>Задолженность на 01.01.2022г.</t>
  </si>
  <si>
    <t xml:space="preserve">8. Средства на счете дома на 01.01.2022г.    </t>
  </si>
  <si>
    <t>Страхование лифтов (Энергогарант)  /февраль 2021г</t>
  </si>
  <si>
    <t>Опиловка, погрузка и вывоз веток  /сентябрь 2021г</t>
  </si>
  <si>
    <t>Запенивание межэтажных перекрытий, лифтового проема 4п  /сентябрь 2021г</t>
  </si>
  <si>
    <t>Демонтаж и установка мусорных клапонов  /сентябрь 2021г</t>
  </si>
  <si>
    <t>Ремонт с-мы отопления кв.12,16,20,51  /сентябрь 2021г</t>
  </si>
  <si>
    <t>Ремонт освещения  /сентябрь 2021г</t>
  </si>
  <si>
    <t>Демонтаж п/ящиков, информ щитов, тамбурных дверей 4п   /сентябрь 2021г</t>
  </si>
  <si>
    <t>Ремонт отмостки  /сентябрь 2021г</t>
  </si>
  <si>
    <t>Ремонт подъездного освещения  /октябрь 2021г</t>
  </si>
  <si>
    <t>Рассыпка ПГС   (а/машина)   /октябрь 2021г</t>
  </si>
  <si>
    <t>Вывоз веток (а/машина)  /октябрь 2021г</t>
  </si>
  <si>
    <t>Установка тамбурной двери  /октябрь 2021г</t>
  </si>
  <si>
    <t>Замена канализационного выпуска  /октябрь 2021г</t>
  </si>
  <si>
    <t>Ремонт подъезда № 4  /октябрь 2021г</t>
  </si>
  <si>
    <t>Ремонт меж/панельных швов кв.141  /октябрь 2021г</t>
  </si>
  <si>
    <t>Установка информ.щита, п/ящика для показаний  /ноябрь 2021г</t>
  </si>
  <si>
    <t>Ремонт доводчика тамб.двери, установка п/ящиков 4п  /ноябрь 2021г</t>
  </si>
  <si>
    <t>Замена вводного автомата кв.111  /ноябрь 2021г</t>
  </si>
  <si>
    <t>Ремонт двери на мусорной камере 1п  /декабрь 2021г</t>
  </si>
  <si>
    <t>Ремонт ВРУ  /декабрь 2021г</t>
  </si>
  <si>
    <t>Замена и прочистка канализации кв.71, 117  /декабрь 2021г</t>
  </si>
  <si>
    <t>Ремонт с-мы отопления 4 п-д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</si>
</sst>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/>
    <xf numFmtId="4" fontId="2" fillId="0" borderId="0" xfId="0" applyNumberFormat="1" applyFont="1" applyBorder="1" applyAlignment="1"/>
    <xf numFmtId="4" fontId="7" fillId="2" borderId="0" xfId="0" applyNumberFormat="1" applyFont="1" applyFill="1" applyAlignment="1">
      <alignment vertical="top"/>
    </xf>
    <xf numFmtId="0" fontId="2" fillId="0" borderId="0" xfId="0" applyFont="1" applyAlignment="1"/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0" fontId="8" fillId="0" borderId="10" xfId="0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4" fontId="2" fillId="0" borderId="19" xfId="0" applyNumberFormat="1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7" xfId="0" applyNumberFormat="1" applyFont="1" applyBorder="1" applyAlignment="1">
      <alignment vertical="top"/>
    </xf>
    <xf numFmtId="0" fontId="0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3" fillId="0" borderId="0" xfId="0" applyFont="1"/>
    <xf numFmtId="4" fontId="3" fillId="0" borderId="29" xfId="0" applyNumberFormat="1" applyFont="1" applyBorder="1" applyAlignment="1">
      <alignment vertical="top"/>
    </xf>
    <xf numFmtId="4" fontId="0" fillId="0" borderId="0" xfId="0" applyNumberFormat="1"/>
    <xf numFmtId="0" fontId="2" fillId="0" borderId="0" xfId="0" applyFont="1" applyAlignment="1"/>
    <xf numFmtId="4" fontId="2" fillId="0" borderId="0" xfId="0" applyNumberFormat="1" applyFont="1" applyFill="1" applyBorder="1" applyAlignment="1"/>
    <xf numFmtId="0" fontId="10" fillId="0" borderId="33" xfId="0" applyFont="1" applyBorder="1" applyAlignment="1">
      <alignment vertical="top" wrapText="1"/>
    </xf>
    <xf numFmtId="4" fontId="2" fillId="0" borderId="6" xfId="0" applyNumberFormat="1" applyFon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0" fontId="0" fillId="0" borderId="0" xfId="0" applyBorder="1"/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15" xfId="0" applyNumberFormat="1" applyFont="1" applyFill="1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9" xfId="0" applyFont="1" applyBorder="1" applyAlignment="1"/>
    <xf numFmtId="0" fontId="5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23" xfId="0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/>
    </xf>
    <xf numFmtId="0" fontId="2" fillId="0" borderId="26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topLeftCell="A2" zoomScaleNormal="100" workbookViewId="0">
      <selection activeCell="G30" sqref="G30:G31"/>
    </sheetView>
  </sheetViews>
  <sheetFormatPr defaultRowHeight="13.2" x14ac:dyDescent="0.25"/>
  <cols>
    <col min="1" max="1" width="19.44140625" customWidth="1"/>
    <col min="2" max="2" width="28" customWidth="1"/>
    <col min="3" max="3" width="33.6640625" customWidth="1"/>
    <col min="4" max="4" width="27.5546875" customWidth="1"/>
    <col min="9" max="9" width="11.6640625" bestFit="1" customWidth="1"/>
  </cols>
  <sheetData>
    <row r="1" spans="1:10" ht="17.399999999999999" x14ac:dyDescent="0.3">
      <c r="B1" s="43" t="s">
        <v>18</v>
      </c>
      <c r="C1" s="43"/>
      <c r="D1" s="43"/>
      <c r="E1" s="43"/>
      <c r="F1" s="43"/>
      <c r="G1" s="43"/>
      <c r="H1" s="43"/>
      <c r="I1" s="43"/>
      <c r="J1" s="43"/>
    </row>
    <row r="2" spans="1:10" ht="18" thickBot="1" x14ac:dyDescent="0.35">
      <c r="B2" s="44" t="s">
        <v>59</v>
      </c>
      <c r="C2" s="44"/>
      <c r="D2" s="44"/>
      <c r="E2" s="44"/>
      <c r="F2" s="44"/>
      <c r="G2" s="44"/>
      <c r="H2" s="44"/>
      <c r="I2" s="44"/>
      <c r="J2" s="44"/>
    </row>
    <row r="3" spans="1:10" s="32" customFormat="1" ht="38.4" customHeight="1" thickBot="1" x14ac:dyDescent="0.3">
      <c r="A3" s="68" t="s">
        <v>56</v>
      </c>
      <c r="B3" s="68"/>
      <c r="C3" s="69"/>
      <c r="D3" s="38" t="s">
        <v>51</v>
      </c>
    </row>
    <row r="4" spans="1:10" s="5" customFormat="1" ht="18" customHeight="1" x14ac:dyDescent="0.25">
      <c r="B4" s="76" t="s">
        <v>20</v>
      </c>
      <c r="C4" s="76"/>
      <c r="D4" s="6">
        <v>-323193.73</v>
      </c>
    </row>
    <row r="5" spans="1:10" ht="14.25" customHeight="1" x14ac:dyDescent="0.3">
      <c r="B5" s="45" t="s">
        <v>21</v>
      </c>
      <c r="C5" s="45"/>
      <c r="D5" s="45"/>
      <c r="E5" s="45"/>
      <c r="F5" s="45"/>
      <c r="G5" s="45"/>
      <c r="H5" s="45"/>
      <c r="I5" s="45"/>
      <c r="J5" s="45"/>
    </row>
    <row r="6" spans="1:10" s="5" customFormat="1" ht="17.25" customHeight="1" thickBot="1" x14ac:dyDescent="0.3">
      <c r="B6" s="7" t="s">
        <v>22</v>
      </c>
      <c r="D6" s="6">
        <v>-548233.38</v>
      </c>
    </row>
    <row r="7" spans="1:10" ht="27" customHeight="1" thickBot="1" x14ac:dyDescent="0.3">
      <c r="A7" s="54" t="s">
        <v>6</v>
      </c>
      <c r="B7" s="55"/>
      <c r="C7" s="8" t="s">
        <v>7</v>
      </c>
      <c r="D7" s="9" t="s">
        <v>60</v>
      </c>
    </row>
    <row r="8" spans="1:10" s="33" customFormat="1" ht="15.75" customHeight="1" thickBot="1" x14ac:dyDescent="0.35">
      <c r="A8" s="56">
        <v>2233530.15</v>
      </c>
      <c r="B8" s="57"/>
      <c r="C8" s="39">
        <v>2129072.89</v>
      </c>
      <c r="D8" s="40">
        <f>D6-A8+C8</f>
        <v>-652690.63999999966</v>
      </c>
    </row>
    <row r="9" spans="1:10" s="30" customFormat="1" ht="12.75" customHeight="1" thickBot="1" x14ac:dyDescent="0.3">
      <c r="A9" s="58" t="s">
        <v>5</v>
      </c>
      <c r="B9" s="59"/>
      <c r="C9" s="59"/>
      <c r="D9" s="60"/>
    </row>
    <row r="10" spans="1:10" ht="17.25" customHeight="1" x14ac:dyDescent="0.25">
      <c r="A10" s="10" t="s">
        <v>8</v>
      </c>
      <c r="B10" s="11">
        <v>13628.56</v>
      </c>
      <c r="C10" s="12">
        <v>13227.46</v>
      </c>
      <c r="D10" s="13">
        <f>C10-B10</f>
        <v>-401.10000000000036</v>
      </c>
    </row>
    <row r="11" spans="1:10" ht="16.5" customHeight="1" x14ac:dyDescent="0.25">
      <c r="A11" s="14" t="s">
        <v>9</v>
      </c>
      <c r="B11" s="15">
        <v>-15219.77</v>
      </c>
      <c r="C11" s="16">
        <v>-18880.41</v>
      </c>
      <c r="D11" s="17">
        <f>C11-B11</f>
        <v>-3660.6399999999994</v>
      </c>
    </row>
    <row r="12" spans="1:10" ht="16.5" customHeight="1" x14ac:dyDescent="0.25">
      <c r="A12" s="14" t="s">
        <v>11</v>
      </c>
      <c r="B12" s="15">
        <v>92067.81</v>
      </c>
      <c r="C12" s="16">
        <v>78119.61</v>
      </c>
      <c r="D12" s="17">
        <f>C12-B12</f>
        <v>-13948.199999999997</v>
      </c>
    </row>
    <row r="13" spans="1:10" ht="17.25" customHeight="1" thickBot="1" x14ac:dyDescent="0.3">
      <c r="A13" s="18" t="s">
        <v>17</v>
      </c>
      <c r="B13" s="19">
        <v>11180.23</v>
      </c>
      <c r="C13" s="20">
        <v>10807.19</v>
      </c>
      <c r="D13" s="21">
        <f>C13-B13</f>
        <v>-373.03999999999905</v>
      </c>
    </row>
    <row r="14" spans="1:10" ht="15.75" customHeight="1" thickBot="1" x14ac:dyDescent="0.3">
      <c r="A14" s="22" t="s">
        <v>10</v>
      </c>
      <c r="B14" s="23">
        <f>SUM(B10:B13)</f>
        <v>101656.82999999999</v>
      </c>
      <c r="C14" s="24">
        <f>SUM(C10:C13)</f>
        <v>83273.850000000006</v>
      </c>
      <c r="D14" s="25">
        <f>SUM(D10:D13)</f>
        <v>-18382.979999999996</v>
      </c>
    </row>
    <row r="15" spans="1:10" ht="15" customHeight="1" x14ac:dyDescent="0.25">
      <c r="B15" s="77" t="s">
        <v>3</v>
      </c>
      <c r="C15" s="77"/>
      <c r="D15" s="3">
        <f>D8+203686.36</f>
        <v>-449004.27999999968</v>
      </c>
    </row>
    <row r="16" spans="1:10" s="31" customFormat="1" ht="21" customHeight="1" thickBot="1" x14ac:dyDescent="0.25">
      <c r="B16" s="42" t="s">
        <v>2</v>
      </c>
    </row>
    <row r="17" spans="1:9" ht="16.5" customHeight="1" x14ac:dyDescent="0.25">
      <c r="A17" s="66" t="s">
        <v>34</v>
      </c>
      <c r="B17" s="64"/>
      <c r="C17" s="64"/>
      <c r="D17" s="13">
        <v>54574.080000000002</v>
      </c>
    </row>
    <row r="18" spans="1:9" ht="15" customHeight="1" x14ac:dyDescent="0.25">
      <c r="A18" s="67" t="s">
        <v>35</v>
      </c>
      <c r="B18" s="48"/>
      <c r="C18" s="48"/>
      <c r="D18" s="17">
        <v>16868.349999999999</v>
      </c>
    </row>
    <row r="19" spans="1:9" ht="15" customHeight="1" x14ac:dyDescent="0.25">
      <c r="A19" s="67" t="s">
        <v>36</v>
      </c>
      <c r="B19" s="48"/>
      <c r="C19" s="48"/>
      <c r="D19" s="17">
        <v>50593.47</v>
      </c>
    </row>
    <row r="20" spans="1:9" ht="15" customHeight="1" x14ac:dyDescent="0.25">
      <c r="A20" s="67" t="s">
        <v>0</v>
      </c>
      <c r="B20" s="48"/>
      <c r="C20" s="48"/>
      <c r="D20" s="17">
        <v>62965.19</v>
      </c>
    </row>
    <row r="21" spans="1:9" ht="15" customHeight="1" x14ac:dyDescent="0.25">
      <c r="A21" s="67" t="s">
        <v>37</v>
      </c>
      <c r="B21" s="48"/>
      <c r="C21" s="48"/>
      <c r="D21" s="17">
        <v>684532.32</v>
      </c>
    </row>
    <row r="22" spans="1:9" ht="15" customHeight="1" x14ac:dyDescent="0.25">
      <c r="A22" s="67" t="s">
        <v>38</v>
      </c>
      <c r="B22" s="48"/>
      <c r="C22" s="48"/>
      <c r="D22" s="17">
        <v>329343.35999999999</v>
      </c>
    </row>
    <row r="23" spans="1:9" ht="15.6" customHeight="1" x14ac:dyDescent="0.25">
      <c r="A23" s="49" t="s">
        <v>39</v>
      </c>
      <c r="B23" s="50"/>
      <c r="C23" s="51"/>
      <c r="D23" s="17">
        <v>0</v>
      </c>
    </row>
    <row r="24" spans="1:9" ht="15" customHeight="1" x14ac:dyDescent="0.25">
      <c r="A24" s="67" t="s">
        <v>40</v>
      </c>
      <c r="B24" s="48"/>
      <c r="C24" s="48"/>
      <c r="D24" s="17">
        <v>295624.68</v>
      </c>
    </row>
    <row r="25" spans="1:9" ht="15" customHeight="1" x14ac:dyDescent="0.25">
      <c r="A25" s="67" t="s">
        <v>19</v>
      </c>
      <c r="B25" s="48"/>
      <c r="C25" s="48"/>
      <c r="D25" s="17">
        <v>21600</v>
      </c>
    </row>
    <row r="26" spans="1:9" ht="15" customHeight="1" x14ac:dyDescent="0.25">
      <c r="A26" s="67" t="s">
        <v>14</v>
      </c>
      <c r="B26" s="48"/>
      <c r="C26" s="48"/>
      <c r="D26" s="17">
        <v>135045</v>
      </c>
      <c r="I26" s="35"/>
    </row>
    <row r="27" spans="1:9" ht="15" customHeight="1" thickBot="1" x14ac:dyDescent="0.3">
      <c r="A27" s="67" t="s">
        <v>41</v>
      </c>
      <c r="B27" s="48"/>
      <c r="C27" s="48"/>
      <c r="D27" s="17">
        <v>23760</v>
      </c>
    </row>
    <row r="28" spans="1:9" ht="15" customHeight="1" thickBot="1" x14ac:dyDescent="0.3">
      <c r="A28" s="52" t="s">
        <v>1</v>
      </c>
      <c r="B28" s="65"/>
      <c r="C28" s="65"/>
      <c r="D28" s="29">
        <f>SUM(D17:D27)</f>
        <v>1674906.45</v>
      </c>
    </row>
    <row r="29" spans="1:9" ht="38.25" customHeight="1" thickBot="1" x14ac:dyDescent="0.3">
      <c r="A29" s="32"/>
      <c r="B29" s="72" t="s">
        <v>12</v>
      </c>
      <c r="C29" s="73"/>
      <c r="D29" s="73"/>
    </row>
    <row r="30" spans="1:9" ht="15.75" customHeight="1" x14ac:dyDescent="0.25">
      <c r="A30" s="66" t="s">
        <v>42</v>
      </c>
      <c r="B30" s="64"/>
      <c r="C30" s="64"/>
      <c r="D30" s="13">
        <v>13628.58</v>
      </c>
    </row>
    <row r="31" spans="1:9" ht="15.75" customHeight="1" x14ac:dyDescent="0.25">
      <c r="A31" s="67" t="s">
        <v>43</v>
      </c>
      <c r="B31" s="48"/>
      <c r="C31" s="48"/>
      <c r="D31" s="17">
        <v>7790.22</v>
      </c>
    </row>
    <row r="32" spans="1:9" ht="15.75" customHeight="1" x14ac:dyDescent="0.25">
      <c r="A32" s="67" t="s">
        <v>44</v>
      </c>
      <c r="B32" s="48"/>
      <c r="C32" s="48"/>
      <c r="D32" s="17">
        <v>81090.899999999994</v>
      </c>
    </row>
    <row r="33" spans="1:4" ht="15.75" customHeight="1" thickBot="1" x14ac:dyDescent="0.3">
      <c r="A33" s="74" t="s">
        <v>45</v>
      </c>
      <c r="B33" s="75"/>
      <c r="C33" s="75"/>
      <c r="D33" s="26">
        <v>11185.74</v>
      </c>
    </row>
    <row r="34" spans="1:4" ht="15.75" customHeight="1" thickBot="1" x14ac:dyDescent="0.3">
      <c r="A34" s="61" t="s">
        <v>13</v>
      </c>
      <c r="B34" s="62"/>
      <c r="C34" s="62"/>
      <c r="D34" s="27">
        <f>SUM(D30:D33)</f>
        <v>113695.44</v>
      </c>
    </row>
    <row r="35" spans="1:4" s="32" customFormat="1" ht="21.75" customHeight="1" thickBot="1" x14ac:dyDescent="0.3">
      <c r="B35" s="42" t="s">
        <v>15</v>
      </c>
    </row>
    <row r="36" spans="1:4" ht="17.25" customHeight="1" x14ac:dyDescent="0.25">
      <c r="A36" s="63" t="s">
        <v>24</v>
      </c>
      <c r="B36" s="64"/>
      <c r="C36" s="64"/>
      <c r="D36" s="13">
        <v>1781</v>
      </c>
    </row>
    <row r="37" spans="1:4" ht="17.25" customHeight="1" x14ac:dyDescent="0.25">
      <c r="A37" s="47" t="s">
        <v>25</v>
      </c>
      <c r="B37" s="48"/>
      <c r="C37" s="48"/>
      <c r="D37" s="34">
        <v>446.1</v>
      </c>
    </row>
    <row r="38" spans="1:4" ht="17.25" customHeight="1" x14ac:dyDescent="0.25">
      <c r="A38" s="47" t="s">
        <v>26</v>
      </c>
      <c r="B38" s="48"/>
      <c r="C38" s="48"/>
      <c r="D38" s="17">
        <v>486.9</v>
      </c>
    </row>
    <row r="39" spans="1:4" ht="17.25" customHeight="1" x14ac:dyDescent="0.25">
      <c r="A39" s="70" t="s">
        <v>27</v>
      </c>
      <c r="B39" s="71"/>
      <c r="C39" s="71"/>
      <c r="D39" s="34">
        <v>75</v>
      </c>
    </row>
    <row r="40" spans="1:4" ht="15.75" customHeight="1" x14ac:dyDescent="0.25">
      <c r="A40" s="47" t="s">
        <v>50</v>
      </c>
      <c r="B40" s="48"/>
      <c r="C40" s="48"/>
      <c r="D40" s="17">
        <v>850.7</v>
      </c>
    </row>
    <row r="41" spans="1:4" ht="15.75" customHeight="1" x14ac:dyDescent="0.25">
      <c r="A41" s="47" t="s">
        <v>62</v>
      </c>
      <c r="B41" s="48"/>
      <c r="C41" s="48"/>
      <c r="D41" s="17">
        <v>1150</v>
      </c>
    </row>
    <row r="42" spans="1:4" ht="15.75" customHeight="1" x14ac:dyDescent="0.25">
      <c r="A42" s="47" t="s">
        <v>49</v>
      </c>
      <c r="B42" s="48"/>
      <c r="C42" s="48"/>
      <c r="D42" s="17">
        <v>285.39999999999998</v>
      </c>
    </row>
    <row r="43" spans="1:4" ht="15.75" customHeight="1" x14ac:dyDescent="0.25">
      <c r="A43" s="47" t="s">
        <v>48</v>
      </c>
      <c r="B43" s="48"/>
      <c r="C43" s="48"/>
      <c r="D43" s="17">
        <v>12237.46</v>
      </c>
    </row>
    <row r="44" spans="1:4" ht="15.75" customHeight="1" x14ac:dyDescent="0.25">
      <c r="A44" s="70" t="s">
        <v>28</v>
      </c>
      <c r="B44" s="71"/>
      <c r="C44" s="71"/>
      <c r="D44" s="34">
        <f>75+175</f>
        <v>250</v>
      </c>
    </row>
    <row r="45" spans="1:4" ht="15.75" customHeight="1" x14ac:dyDescent="0.25">
      <c r="A45" s="47" t="s">
        <v>29</v>
      </c>
      <c r="B45" s="48"/>
      <c r="C45" s="48"/>
      <c r="D45" s="17">
        <v>726.9</v>
      </c>
    </row>
    <row r="46" spans="1:4" ht="15.75" customHeight="1" x14ac:dyDescent="0.25">
      <c r="A46" s="47" t="s">
        <v>46</v>
      </c>
      <c r="B46" s="48"/>
      <c r="C46" s="48"/>
      <c r="D46" s="17">
        <v>2338.6</v>
      </c>
    </row>
    <row r="47" spans="1:4" ht="15.75" customHeight="1" x14ac:dyDescent="0.25">
      <c r="A47" s="47" t="s">
        <v>47</v>
      </c>
      <c r="B47" s="48"/>
      <c r="C47" s="48"/>
      <c r="D47" s="17">
        <v>18439.02</v>
      </c>
    </row>
    <row r="48" spans="1:4" ht="15.75" customHeight="1" x14ac:dyDescent="0.25">
      <c r="A48" s="47" t="s">
        <v>30</v>
      </c>
      <c r="B48" s="48"/>
      <c r="C48" s="48"/>
      <c r="D48" s="46">
        <v>1866.4</v>
      </c>
    </row>
    <row r="49" spans="1:4" ht="15.75" customHeight="1" x14ac:dyDescent="0.25">
      <c r="A49" s="47" t="s">
        <v>31</v>
      </c>
      <c r="B49" s="48"/>
      <c r="C49" s="48"/>
      <c r="D49" s="17">
        <f>5438+807.9</f>
        <v>6245.9</v>
      </c>
    </row>
    <row r="50" spans="1:4" ht="15.75" customHeight="1" x14ac:dyDescent="0.25">
      <c r="A50" s="47" t="s">
        <v>32</v>
      </c>
      <c r="B50" s="48"/>
      <c r="C50" s="48"/>
      <c r="D50" s="17">
        <f>10891.3+4115.8</f>
        <v>15007.099999999999</v>
      </c>
    </row>
    <row r="51" spans="1:4" ht="15.75" customHeight="1" x14ac:dyDescent="0.25">
      <c r="A51" s="47" t="s">
        <v>33</v>
      </c>
      <c r="B51" s="48"/>
      <c r="C51" s="48"/>
      <c r="D51" s="17">
        <f>368.6+65</f>
        <v>433.6</v>
      </c>
    </row>
    <row r="52" spans="1:4" ht="15.75" customHeight="1" x14ac:dyDescent="0.25">
      <c r="A52" s="47" t="s">
        <v>52</v>
      </c>
      <c r="B52" s="48"/>
      <c r="C52" s="48"/>
      <c r="D52" s="17">
        <v>557</v>
      </c>
    </row>
    <row r="53" spans="1:4" ht="15.75" customHeight="1" x14ac:dyDescent="0.25">
      <c r="A53" s="47" t="s">
        <v>53</v>
      </c>
      <c r="B53" s="48"/>
      <c r="C53" s="48"/>
      <c r="D53" s="17">
        <v>3100</v>
      </c>
    </row>
    <row r="54" spans="1:4" ht="15.75" customHeight="1" x14ac:dyDescent="0.25">
      <c r="A54" s="47" t="s">
        <v>54</v>
      </c>
      <c r="B54" s="48"/>
      <c r="C54" s="48"/>
      <c r="D54" s="17">
        <v>35927</v>
      </c>
    </row>
    <row r="55" spans="1:4" ht="15.75" customHeight="1" x14ac:dyDescent="0.25">
      <c r="A55" s="47" t="s">
        <v>55</v>
      </c>
      <c r="B55" s="48"/>
      <c r="C55" s="48"/>
      <c r="D55" s="17">
        <v>15978.49</v>
      </c>
    </row>
    <row r="56" spans="1:4" ht="15.75" customHeight="1" x14ac:dyDescent="0.25">
      <c r="A56" s="47" t="s">
        <v>57</v>
      </c>
      <c r="B56" s="48"/>
      <c r="C56" s="48"/>
      <c r="D56" s="17">
        <f>2026.8+2010.9</f>
        <v>4037.7</v>
      </c>
    </row>
    <row r="57" spans="1:4" ht="15.75" customHeight="1" x14ac:dyDescent="0.25">
      <c r="A57" s="47" t="s">
        <v>58</v>
      </c>
      <c r="B57" s="48"/>
      <c r="C57" s="48"/>
      <c r="D57" s="17">
        <v>13603.3</v>
      </c>
    </row>
    <row r="58" spans="1:4" ht="15.75" customHeight="1" x14ac:dyDescent="0.25">
      <c r="A58" s="49" t="s">
        <v>63</v>
      </c>
      <c r="B58" s="50"/>
      <c r="C58" s="51"/>
      <c r="D58" s="17">
        <v>20813.2</v>
      </c>
    </row>
    <row r="59" spans="1:4" ht="15.75" customHeight="1" x14ac:dyDescent="0.25">
      <c r="A59" s="49" t="s">
        <v>64</v>
      </c>
      <c r="B59" s="50"/>
      <c r="C59" s="51"/>
      <c r="D59" s="17">
        <v>4318.8</v>
      </c>
    </row>
    <row r="60" spans="1:4" ht="15.75" customHeight="1" x14ac:dyDescent="0.25">
      <c r="A60" s="49" t="s">
        <v>65</v>
      </c>
      <c r="B60" s="50"/>
      <c r="C60" s="51"/>
      <c r="D60" s="17">
        <v>76400</v>
      </c>
    </row>
    <row r="61" spans="1:4" ht="15.75" customHeight="1" x14ac:dyDescent="0.25">
      <c r="A61" s="49" t="s">
        <v>66</v>
      </c>
      <c r="B61" s="50"/>
      <c r="C61" s="51"/>
      <c r="D61" s="17">
        <v>5840.7</v>
      </c>
    </row>
    <row r="62" spans="1:4" ht="15.75" customHeight="1" x14ac:dyDescent="0.25">
      <c r="A62" s="49" t="s">
        <v>67</v>
      </c>
      <c r="B62" s="50"/>
      <c r="C62" s="51"/>
      <c r="D62" s="17">
        <v>10017.9</v>
      </c>
    </row>
    <row r="63" spans="1:4" ht="15.75" customHeight="1" x14ac:dyDescent="0.25">
      <c r="A63" s="49" t="s">
        <v>68</v>
      </c>
      <c r="B63" s="50"/>
      <c r="C63" s="51"/>
      <c r="D63" s="17">
        <v>1615.8</v>
      </c>
    </row>
    <row r="64" spans="1:4" ht="15.75" customHeight="1" x14ac:dyDescent="0.25">
      <c r="A64" s="49" t="s">
        <v>69</v>
      </c>
      <c r="B64" s="50"/>
      <c r="C64" s="51"/>
      <c r="D64" s="17">
        <v>33444.89</v>
      </c>
    </row>
    <row r="65" spans="1:4" ht="15.75" customHeight="1" x14ac:dyDescent="0.25">
      <c r="A65" s="47" t="s">
        <v>70</v>
      </c>
      <c r="B65" s="48"/>
      <c r="C65" s="48"/>
      <c r="D65" s="17">
        <f>12069.5+1184.3</f>
        <v>13253.8</v>
      </c>
    </row>
    <row r="66" spans="1:4" ht="15.75" customHeight="1" x14ac:dyDescent="0.25">
      <c r="A66" s="47" t="s">
        <v>71</v>
      </c>
      <c r="B66" s="48"/>
      <c r="C66" s="48"/>
      <c r="D66" s="17">
        <v>3819.4</v>
      </c>
    </row>
    <row r="67" spans="1:4" ht="15.75" customHeight="1" x14ac:dyDescent="0.25">
      <c r="A67" s="47" t="s">
        <v>72</v>
      </c>
      <c r="B67" s="48"/>
      <c r="C67" s="48"/>
      <c r="D67" s="17">
        <v>2188.6</v>
      </c>
    </row>
    <row r="68" spans="1:4" ht="13.8" customHeight="1" x14ac:dyDescent="0.25">
      <c r="A68" s="47" t="s">
        <v>73</v>
      </c>
      <c r="B68" s="48"/>
      <c r="C68" s="48"/>
      <c r="D68" s="17">
        <v>34578.1</v>
      </c>
    </row>
    <row r="69" spans="1:4" ht="15.75" customHeight="1" x14ac:dyDescent="0.25">
      <c r="A69" s="47" t="s">
        <v>74</v>
      </c>
      <c r="B69" s="48"/>
      <c r="C69" s="48"/>
      <c r="D69" s="17">
        <v>33352</v>
      </c>
    </row>
    <row r="70" spans="1:4" ht="15.75" customHeight="1" x14ac:dyDescent="0.25">
      <c r="A70" s="47" t="s">
        <v>75</v>
      </c>
      <c r="B70" s="48"/>
      <c r="C70" s="48"/>
      <c r="D70" s="17">
        <v>128269.73</v>
      </c>
    </row>
    <row r="71" spans="1:4" ht="15.75" customHeight="1" x14ac:dyDescent="0.25">
      <c r="A71" s="47" t="s">
        <v>76</v>
      </c>
      <c r="B71" s="48"/>
      <c r="C71" s="48"/>
      <c r="D71" s="17">
        <v>2925</v>
      </c>
    </row>
    <row r="72" spans="1:4" ht="15.75" customHeight="1" x14ac:dyDescent="0.25">
      <c r="A72" s="47" t="s">
        <v>77</v>
      </c>
      <c r="B72" s="48"/>
      <c r="C72" s="48"/>
      <c r="D72" s="17">
        <v>1120.2</v>
      </c>
    </row>
    <row r="73" spans="1:4" ht="15.75" customHeight="1" x14ac:dyDescent="0.25">
      <c r="A73" s="47" t="s">
        <v>78</v>
      </c>
      <c r="B73" s="48"/>
      <c r="C73" s="48"/>
      <c r="D73" s="17">
        <v>15127.9</v>
      </c>
    </row>
    <row r="74" spans="1:4" ht="15.75" customHeight="1" x14ac:dyDescent="0.25">
      <c r="A74" s="47" t="s">
        <v>79</v>
      </c>
      <c r="B74" s="48"/>
      <c r="C74" s="48"/>
      <c r="D74" s="17">
        <v>1407.7</v>
      </c>
    </row>
    <row r="75" spans="1:4" ht="15.75" customHeight="1" x14ac:dyDescent="0.25">
      <c r="A75" s="47" t="s">
        <v>80</v>
      </c>
      <c r="B75" s="48"/>
      <c r="C75" s="48"/>
      <c r="D75" s="17">
        <v>1130.4000000000001</v>
      </c>
    </row>
    <row r="76" spans="1:4" ht="15.75" customHeight="1" x14ac:dyDescent="0.25">
      <c r="A76" s="47" t="s">
        <v>81</v>
      </c>
      <c r="B76" s="48"/>
      <c r="C76" s="48"/>
      <c r="D76" s="17">
        <v>5630.9</v>
      </c>
    </row>
    <row r="77" spans="1:4" ht="15.75" customHeight="1" x14ac:dyDescent="0.25">
      <c r="A77" s="47" t="s">
        <v>83</v>
      </c>
      <c r="B77" s="48"/>
      <c r="C77" s="48"/>
      <c r="D77" s="17">
        <v>26204.05</v>
      </c>
    </row>
    <row r="78" spans="1:4" ht="15.75" customHeight="1" thickBot="1" x14ac:dyDescent="0.3">
      <c r="A78" s="47" t="s">
        <v>82</v>
      </c>
      <c r="B78" s="48"/>
      <c r="C78" s="48"/>
      <c r="D78" s="17">
        <v>12377.83</v>
      </c>
    </row>
    <row r="79" spans="1:4" ht="15.75" hidden="1" customHeight="1" thickBot="1" x14ac:dyDescent="0.3">
      <c r="A79" s="47"/>
      <c r="B79" s="48"/>
      <c r="C79" s="48"/>
      <c r="D79" s="17"/>
    </row>
    <row r="80" spans="1:4" ht="15.75" customHeight="1" thickBot="1" x14ac:dyDescent="0.3">
      <c r="A80" s="52" t="s">
        <v>16</v>
      </c>
      <c r="B80" s="53"/>
      <c r="C80" s="53"/>
      <c r="D80" s="29">
        <f>SUM(D36:D78)</f>
        <v>569660.47</v>
      </c>
    </row>
    <row r="81" spans="2:7" s="5" customFormat="1" ht="18.75" customHeight="1" x14ac:dyDescent="0.3">
      <c r="B81" s="36" t="s">
        <v>4</v>
      </c>
      <c r="C81" s="1"/>
      <c r="D81" s="37">
        <f>D28+D34+D80</f>
        <v>2358262.36</v>
      </c>
    </row>
    <row r="82" spans="2:7" s="5" customFormat="1" ht="14.25" customHeight="1" x14ac:dyDescent="0.25">
      <c r="B82" s="28" t="s">
        <v>23</v>
      </c>
      <c r="D82" s="6">
        <f>C8-D81</f>
        <v>-229189.46999999974</v>
      </c>
    </row>
    <row r="83" spans="2:7" ht="17.399999999999999" customHeight="1" x14ac:dyDescent="0.3">
      <c r="B83" s="4" t="s">
        <v>61</v>
      </c>
      <c r="C83" s="1"/>
      <c r="D83" s="2">
        <f>D4+D82</f>
        <v>-552383.19999999972</v>
      </c>
    </row>
    <row r="85" spans="2:7" x14ac:dyDescent="0.25">
      <c r="G85" s="41"/>
    </row>
  </sheetData>
  <mergeCells count="69">
    <mergeCell ref="A77:C77"/>
    <mergeCell ref="A78:C78"/>
    <mergeCell ref="A79:C79"/>
    <mergeCell ref="A3:C3"/>
    <mergeCell ref="A43:C43"/>
    <mergeCell ref="A42:C42"/>
    <mergeCell ref="A44:C44"/>
    <mergeCell ref="A39:C39"/>
    <mergeCell ref="B29:D29"/>
    <mergeCell ref="A38:C38"/>
    <mergeCell ref="A37:C37"/>
    <mergeCell ref="A23:C23"/>
    <mergeCell ref="A25:C25"/>
    <mergeCell ref="A33:C33"/>
    <mergeCell ref="B4:C4"/>
    <mergeCell ref="B15:C15"/>
    <mergeCell ref="A20:C20"/>
    <mergeCell ref="A21:C21"/>
    <mergeCell ref="A22:C22"/>
    <mergeCell ref="A24:C24"/>
    <mergeCell ref="A26:C26"/>
    <mergeCell ref="A80:C80"/>
    <mergeCell ref="A7:B7"/>
    <mergeCell ref="A8:B8"/>
    <mergeCell ref="A9:D9"/>
    <mergeCell ref="A34:C34"/>
    <mergeCell ref="A36:C36"/>
    <mergeCell ref="A28:C28"/>
    <mergeCell ref="A30:C30"/>
    <mergeCell ref="A31:C31"/>
    <mergeCell ref="A32:C32"/>
    <mergeCell ref="A17:C17"/>
    <mergeCell ref="A18:C18"/>
    <mergeCell ref="A19:C19"/>
    <mergeCell ref="A27:C27"/>
    <mergeCell ref="A40:C40"/>
    <mergeCell ref="A45:C45"/>
    <mergeCell ref="A47:C47"/>
    <mergeCell ref="A48:C48"/>
    <mergeCell ref="A41:C41"/>
    <mergeCell ref="A49:C49"/>
    <mergeCell ref="A50:C50"/>
    <mergeCell ref="A46:C46"/>
    <mergeCell ref="A51:C51"/>
    <mergeCell ref="A53:C53"/>
    <mergeCell ref="A54:C54"/>
    <mergeCell ref="A55:C55"/>
    <mergeCell ref="A57:C57"/>
    <mergeCell ref="A52:C52"/>
    <mergeCell ref="A68:C68"/>
    <mergeCell ref="A69:C69"/>
    <mergeCell ref="A56:C56"/>
    <mergeCell ref="A58:C58"/>
    <mergeCell ref="A59:C59"/>
    <mergeCell ref="A61:C61"/>
    <mergeCell ref="A62:C62"/>
    <mergeCell ref="A63:C63"/>
    <mergeCell ref="A64:C64"/>
    <mergeCell ref="A65:C65"/>
    <mergeCell ref="A66:C66"/>
    <mergeCell ref="A67:C67"/>
    <mergeCell ref="A60:C60"/>
    <mergeCell ref="A70:C70"/>
    <mergeCell ref="A71:C71"/>
    <mergeCell ref="A72:C72"/>
    <mergeCell ref="A75:C75"/>
    <mergeCell ref="A76:C76"/>
    <mergeCell ref="A73:C73"/>
    <mergeCell ref="A74:C74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2022-03-18T05:39:34Z</cp:lastPrinted>
  <dcterms:created xsi:type="dcterms:W3CDTF">2012-01-24T09:54:37Z</dcterms:created>
  <dcterms:modified xsi:type="dcterms:W3CDTF">2022-03-18T05:40:10Z</dcterms:modified>
</cp:coreProperties>
</file>